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0_PGMC\11_ALUKA\01_Výzva a ZD\"/>
    </mc:Choice>
  </mc:AlternateContent>
  <xr:revisionPtr revIDLastSave="0" documentId="13_ncr:1_{B33EF168-8649-41EC-BF79-2CB175E40F81}" xr6:coauthVersionLast="47" xr6:coauthVersionMax="47" xr10:uidLastSave="{00000000-0000-0000-0000-000000000000}"/>
  <bookViews>
    <workbookView xWindow="-28920" yWindow="-75" windowWidth="29040" windowHeight="15720" activeTab="3" xr2:uid="{00000000-000D-0000-FFFF-FFFF00000000}"/>
  </bookViews>
  <sheets>
    <sheet name="Rekapitulace stavby" sheetId="1" r:id="rId1"/>
    <sheet name="01 - Výplně otvorů " sheetId="2" r:id="rId2"/>
    <sheet name="02 - Střešní plášť" sheetId="3" r:id="rId3"/>
    <sheet name="03 - Obvodový plášť" sheetId="4" r:id="rId4"/>
    <sheet name="04 - VRN" sheetId="5" r:id="rId5"/>
  </sheets>
  <definedNames>
    <definedName name="_xlnm._FilterDatabase" localSheetId="1" hidden="1">'01 - Výplně otvorů '!$C$120:$K$192</definedName>
    <definedName name="_xlnm._FilterDatabase" localSheetId="2" hidden="1">'02 - Střešní plášť'!$C$122:$K$231</definedName>
    <definedName name="_xlnm._FilterDatabase" localSheetId="3" hidden="1">'03 - Obvodový plášť'!$C$127:$K$294</definedName>
    <definedName name="_xlnm._FilterDatabase" localSheetId="4" hidden="1">'04 - VRN'!$C$117:$K$122</definedName>
    <definedName name="_xlnm.Print_Titles" localSheetId="1">'01 - Výplně otvorů '!$120:$120</definedName>
    <definedName name="_xlnm.Print_Titles" localSheetId="2">'02 - Střešní plášť'!$122:$122</definedName>
    <definedName name="_xlnm.Print_Titles" localSheetId="3">'03 - Obvodový plášť'!$127:$127</definedName>
    <definedName name="_xlnm.Print_Titles" localSheetId="4">'04 - VRN'!$117:$117</definedName>
    <definedName name="_xlnm.Print_Titles" localSheetId="0">'Rekapitulace stavby'!$92:$92</definedName>
    <definedName name="_xlnm.Print_Area" localSheetId="1">'01 - Výplně otvorů '!$C$4:$J$76,'01 - Výplně otvorů '!$C$82:$J$102,'01 - Výplně otvorů '!$C$108:$J$192</definedName>
    <definedName name="_xlnm.Print_Area" localSheetId="2">'02 - Střešní plášť'!$C$4:$J$76,'02 - Střešní plášť'!$C$82:$J$104,'02 - Střešní plášť'!$C$110:$J$231</definedName>
    <definedName name="_xlnm.Print_Area" localSheetId="3">'03 - Obvodový plášť'!$C$4:$J$76,'03 - Obvodový plášť'!$C$82:$J$109,'03 - Obvodový plášť'!$C$115:$J$294</definedName>
    <definedName name="_xlnm.Print_Area" localSheetId="4">'04 - VRN'!$C$4:$J$76,'04 - VRN'!$C$82:$J$99,'04 - VRN'!$C$105:$J$122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1" i="5"/>
  <c r="BH121" i="5"/>
  <c r="BG121" i="5"/>
  <c r="BF121" i="5"/>
  <c r="T121" i="5"/>
  <c r="T120" i="5"/>
  <c r="T119" i="5" s="1"/>
  <c r="T118" i="5" s="1"/>
  <c r="R121" i="5"/>
  <c r="R120" i="5" s="1"/>
  <c r="R119" i="5" s="1"/>
  <c r="R118" i="5" s="1"/>
  <c r="P121" i="5"/>
  <c r="P120" i="5"/>
  <c r="P119" i="5" s="1"/>
  <c r="P118" i="5" s="1"/>
  <c r="AU98" i="1" s="1"/>
  <c r="F112" i="5"/>
  <c r="E110" i="5"/>
  <c r="F89" i="5"/>
  <c r="E87" i="5"/>
  <c r="J24" i="5"/>
  <c r="E24" i="5"/>
  <c r="J115" i="5" s="1"/>
  <c r="J23" i="5"/>
  <c r="J21" i="5"/>
  <c r="E21" i="5"/>
  <c r="J114" i="5"/>
  <c r="J20" i="5"/>
  <c r="J18" i="5"/>
  <c r="E18" i="5"/>
  <c r="F92" i="5" s="1"/>
  <c r="J17" i="5"/>
  <c r="J15" i="5"/>
  <c r="E15" i="5"/>
  <c r="F91" i="5"/>
  <c r="J14" i="5"/>
  <c r="J12" i="5"/>
  <c r="J112" i="5" s="1"/>
  <c r="E7" i="5"/>
  <c r="E108" i="5"/>
  <c r="J37" i="4"/>
  <c r="J36" i="4"/>
  <c r="AY97" i="1"/>
  <c r="J35" i="4"/>
  <c r="AX97" i="1"/>
  <c r="BI293" i="4"/>
  <c r="BH293" i="4"/>
  <c r="BG293" i="4"/>
  <c r="BF293" i="4"/>
  <c r="T293" i="4"/>
  <c r="T292" i="4"/>
  <c r="R293" i="4"/>
  <c r="R292" i="4"/>
  <c r="P293" i="4"/>
  <c r="P292" i="4" s="1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T226" i="4" s="1"/>
  <c r="R227" i="4"/>
  <c r="R226" i="4" s="1"/>
  <c r="P227" i="4"/>
  <c r="P226" i="4" s="1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T145" i="4" s="1"/>
  <c r="R146" i="4"/>
  <c r="R145" i="4" s="1"/>
  <c r="P146" i="4"/>
  <c r="P145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F122" i="4"/>
  <c r="E120" i="4"/>
  <c r="F89" i="4"/>
  <c r="E87" i="4"/>
  <c r="J24" i="4"/>
  <c r="E24" i="4"/>
  <c r="J125" i="4" s="1"/>
  <c r="J23" i="4"/>
  <c r="J21" i="4"/>
  <c r="E21" i="4"/>
  <c r="J124" i="4"/>
  <c r="J20" i="4"/>
  <c r="J18" i="4"/>
  <c r="E18" i="4"/>
  <c r="F92" i="4"/>
  <c r="J17" i="4"/>
  <c r="J15" i="4"/>
  <c r="E15" i="4"/>
  <c r="F124" i="4"/>
  <c r="J14" i="4"/>
  <c r="J12" i="4"/>
  <c r="J89" i="4"/>
  <c r="E7" i="4"/>
  <c r="E118" i="4" s="1"/>
  <c r="J37" i="3"/>
  <c r="J36" i="3"/>
  <c r="AY96" i="1"/>
  <c r="J35" i="3"/>
  <c r="AX96" i="1" s="1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92" i="3"/>
  <c r="J23" i="3"/>
  <c r="J21" i="3"/>
  <c r="E21" i="3"/>
  <c r="J119" i="3"/>
  <c r="J20" i="3"/>
  <c r="J18" i="3"/>
  <c r="E18" i="3"/>
  <c r="F120" i="3"/>
  <c r="J17" i="3"/>
  <c r="J15" i="3"/>
  <c r="E15" i="3"/>
  <c r="F119" i="3" s="1"/>
  <c r="J14" i="3"/>
  <c r="J12" i="3"/>
  <c r="J89" i="3" s="1"/>
  <c r="E7" i="3"/>
  <c r="E113" i="3" s="1"/>
  <c r="J37" i="2"/>
  <c r="J36" i="2"/>
  <c r="AY95" i="1" s="1"/>
  <c r="J35" i="2"/>
  <c r="AX95" i="1" s="1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T152" i="2"/>
  <c r="R153" i="2"/>
  <c r="R152" i="2" s="1"/>
  <c r="P153" i="2"/>
  <c r="P152" i="2" s="1"/>
  <c r="BI138" i="2"/>
  <c r="BH138" i="2"/>
  <c r="BG138" i="2"/>
  <c r="BF138" i="2"/>
  <c r="T138" i="2"/>
  <c r="R138" i="2"/>
  <c r="R123" i="2"/>
  <c r="R122" i="2" s="1"/>
  <c r="P138" i="2"/>
  <c r="P123" i="2"/>
  <c r="P122" i="2" s="1"/>
  <c r="BI124" i="2"/>
  <c r="BH124" i="2"/>
  <c r="BG124" i="2"/>
  <c r="BF124" i="2"/>
  <c r="T124" i="2"/>
  <c r="T123" i="2" s="1"/>
  <c r="T122" i="2" s="1"/>
  <c r="R124" i="2"/>
  <c r="P124" i="2"/>
  <c r="F115" i="2"/>
  <c r="E113" i="2"/>
  <c r="F89" i="2"/>
  <c r="E87" i="2"/>
  <c r="J24" i="2"/>
  <c r="E24" i="2"/>
  <c r="J118" i="2"/>
  <c r="J23" i="2"/>
  <c r="J21" i="2"/>
  <c r="E21" i="2"/>
  <c r="J117" i="2"/>
  <c r="J20" i="2"/>
  <c r="J18" i="2"/>
  <c r="E18" i="2"/>
  <c r="F92" i="2" s="1"/>
  <c r="J17" i="2"/>
  <c r="J15" i="2"/>
  <c r="E15" i="2"/>
  <c r="F117" i="2"/>
  <c r="J14" i="2"/>
  <c r="J12" i="2"/>
  <c r="J89" i="2" s="1"/>
  <c r="E7" i="2"/>
  <c r="E111" i="2"/>
  <c r="L90" i="1"/>
  <c r="AM90" i="1"/>
  <c r="AM89" i="1"/>
  <c r="L89" i="1"/>
  <c r="AM87" i="1"/>
  <c r="L87" i="1"/>
  <c r="L85" i="1"/>
  <c r="L84" i="1"/>
  <c r="J164" i="2"/>
  <c r="AS94" i="1"/>
  <c r="J190" i="2"/>
  <c r="J189" i="2"/>
  <c r="BK178" i="2"/>
  <c r="J172" i="2"/>
  <c r="BK160" i="2"/>
  <c r="BK156" i="2"/>
  <c r="J153" i="2"/>
  <c r="J186" i="2"/>
  <c r="J138" i="2"/>
  <c r="BK124" i="2"/>
  <c r="BK192" i="2"/>
  <c r="BK172" i="2"/>
  <c r="J228" i="3"/>
  <c r="J222" i="3"/>
  <c r="J215" i="3"/>
  <c r="J203" i="3"/>
  <c r="J202" i="3"/>
  <c r="J181" i="3"/>
  <c r="J174" i="3"/>
  <c r="BK161" i="3"/>
  <c r="J128" i="3"/>
  <c r="J144" i="3"/>
  <c r="BK143" i="3"/>
  <c r="J126" i="3"/>
  <c r="BK230" i="3"/>
  <c r="BK215" i="3"/>
  <c r="BK209" i="3"/>
  <c r="BK188" i="3"/>
  <c r="BK182" i="3"/>
  <c r="BK181" i="3"/>
  <c r="J166" i="3"/>
  <c r="BK141" i="3"/>
  <c r="BK138" i="3"/>
  <c r="BK226" i="3"/>
  <c r="BK198" i="3"/>
  <c r="J188" i="3"/>
  <c r="BK177" i="3"/>
  <c r="J171" i="3"/>
  <c r="J159" i="3"/>
  <c r="J141" i="3"/>
  <c r="J143" i="3"/>
  <c r="BK231" i="3"/>
  <c r="J230" i="3"/>
  <c r="BK220" i="3"/>
  <c r="J169" i="3"/>
  <c r="J167" i="3"/>
  <c r="BK155" i="3"/>
  <c r="J220" i="3"/>
  <c r="J187" i="3"/>
  <c r="J177" i="3"/>
  <c r="J164" i="3"/>
  <c r="J155" i="3"/>
  <c r="J138" i="3"/>
  <c r="J293" i="4"/>
  <c r="BK286" i="4"/>
  <c r="J256" i="4"/>
  <c r="BK214" i="4"/>
  <c r="BK159" i="4"/>
  <c r="BK155" i="4"/>
  <c r="BK134" i="4"/>
  <c r="BK254" i="4"/>
  <c r="J230" i="4"/>
  <c r="BK207" i="4"/>
  <c r="J177" i="4"/>
  <c r="J131" i="4"/>
  <c r="BK258" i="4"/>
  <c r="J234" i="4"/>
  <c r="BK209" i="4"/>
  <c r="BK141" i="4"/>
  <c r="BK276" i="4"/>
  <c r="J249" i="4"/>
  <c r="BK213" i="4"/>
  <c r="J181" i="4"/>
  <c r="J163" i="4"/>
  <c r="BK153" i="4"/>
  <c r="BK202" i="4"/>
  <c r="J155" i="4"/>
  <c r="F36" i="5"/>
  <c r="BC98" i="1" s="1"/>
  <c r="J183" i="2"/>
  <c r="BK190" i="2"/>
  <c r="BK171" i="2"/>
  <c r="BK138" i="2"/>
  <c r="J171" i="2"/>
  <c r="J204" i="3"/>
  <c r="BK167" i="3"/>
  <c r="BK126" i="3"/>
  <c r="J224" i="3"/>
  <c r="J198" i="3"/>
  <c r="J172" i="3"/>
  <c r="BK130" i="3"/>
  <c r="BK174" i="3"/>
  <c r="BK144" i="3"/>
  <c r="BK228" i="3"/>
  <c r="J136" i="3"/>
  <c r="BK166" i="3"/>
  <c r="J130" i="3"/>
  <c r="BK205" i="4"/>
  <c r="J141" i="4"/>
  <c r="J202" i="4"/>
  <c r="J260" i="4"/>
  <c r="J205" i="4"/>
  <c r="BK288" i="4"/>
  <c r="BK230" i="4"/>
  <c r="J137" i="4"/>
  <c r="BK211" i="4"/>
  <c r="BK150" i="4"/>
  <c r="BK121" i="5"/>
  <c r="F34" i="5"/>
  <c r="BA98" i="1" s="1"/>
  <c r="J158" i="2"/>
  <c r="BK191" i="2"/>
  <c r="J179" i="2"/>
  <c r="BK158" i="2"/>
  <c r="BK183" i="2"/>
  <c r="BK186" i="2"/>
  <c r="BK224" i="3"/>
  <c r="BK187" i="3"/>
  <c r="J209" i="3"/>
  <c r="J127" i="3"/>
  <c r="J179" i="3"/>
  <c r="J211" i="3"/>
  <c r="J161" i="3"/>
  <c r="BK165" i="4"/>
  <c r="J153" i="4"/>
  <c r="BK251" i="4"/>
  <c r="J227" i="4"/>
  <c r="J291" i="4"/>
  <c r="J192" i="4"/>
  <c r="BK249" i="4"/>
  <c r="J169" i="4"/>
  <c r="BK289" i="4"/>
  <c r="J210" i="4"/>
  <c r="J150" i="4"/>
  <c r="J254" i="4"/>
  <c r="J258" i="4"/>
  <c r="BK169" i="4"/>
  <c r="J175" i="4"/>
  <c r="F37" i="5"/>
  <c r="BD98" i="1"/>
  <c r="J160" i="2"/>
  <c r="J191" i="2"/>
  <c r="BK189" i="2"/>
  <c r="J165" i="2"/>
  <c r="J124" i="2"/>
  <c r="J178" i="2"/>
  <c r="J183" i="3"/>
  <c r="BK153" i="3"/>
  <c r="J226" i="3"/>
  <c r="BK183" i="3"/>
  <c r="BK163" i="3"/>
  <c r="J182" i="3"/>
  <c r="J153" i="3"/>
  <c r="J231" i="3"/>
  <c r="BK164" i="3"/>
  <c r="BK204" i="3"/>
  <c r="BK159" i="3"/>
  <c r="BK127" i="3"/>
  <c r="BK181" i="4"/>
  <c r="BK227" i="4"/>
  <c r="J158" i="4"/>
  <c r="J257" i="4"/>
  <c r="J159" i="4"/>
  <c r="BK252" i="4"/>
  <c r="J139" i="4"/>
  <c r="J232" i="4"/>
  <c r="J165" i="4"/>
  <c r="BK171" i="4"/>
  <c r="BK196" i="4"/>
  <c r="BK139" i="4"/>
  <c r="BK291" i="4"/>
  <c r="BK257" i="4"/>
  <c r="J247" i="4"/>
  <c r="BK234" i="4"/>
  <c r="BK210" i="4"/>
  <c r="BK293" i="4"/>
  <c r="J286" i="4"/>
  <c r="J275" i="4"/>
  <c r="BK204" i="4"/>
  <c r="BK177" i="4"/>
  <c r="BK163" i="4"/>
  <c r="BK273" i="4"/>
  <c r="BK232" i="4"/>
  <c r="J211" i="4"/>
  <c r="BK178" i="4"/>
  <c r="J142" i="4"/>
  <c r="BK256" i="4"/>
  <c r="J252" i="4"/>
  <c r="J209" i="4"/>
  <c r="J178" i="4"/>
  <c r="J289" i="4"/>
  <c r="BK275" i="4"/>
  <c r="BK247" i="4"/>
  <c r="J213" i="4"/>
  <c r="BK142" i="4"/>
  <c r="J288" i="4"/>
  <c r="J214" i="4"/>
  <c r="J204" i="4"/>
  <c r="J171" i="4"/>
  <c r="BK158" i="4"/>
  <c r="BK137" i="4"/>
  <c r="J196" i="4"/>
  <c r="J134" i="4"/>
  <c r="J121" i="5"/>
  <c r="F35" i="5"/>
  <c r="BB98" i="1" s="1"/>
  <c r="J156" i="2"/>
  <c r="J192" i="2"/>
  <c r="BK179" i="2"/>
  <c r="BK164" i="2"/>
  <c r="BK153" i="2"/>
  <c r="BK165" i="2"/>
  <c r="BK211" i="3"/>
  <c r="BK169" i="3"/>
  <c r="J154" i="3"/>
  <c r="BK222" i="3"/>
  <c r="BK203" i="3"/>
  <c r="BK171" i="3"/>
  <c r="BK128" i="3"/>
  <c r="BK179" i="3"/>
  <c r="BK154" i="3"/>
  <c r="BK202" i="3"/>
  <c r="J163" i="3"/>
  <c r="BK172" i="3"/>
  <c r="BK136" i="3"/>
  <c r="BK260" i="4"/>
  <c r="BK146" i="4"/>
  <c r="J207" i="4"/>
  <c r="J146" i="4"/>
  <c r="J251" i="4"/>
  <c r="J276" i="4"/>
  <c r="BK175" i="4"/>
  <c r="J273" i="4"/>
  <c r="BK192" i="4"/>
  <c r="BK131" i="4"/>
  <c r="T155" i="2" l="1"/>
  <c r="T154" i="2" s="1"/>
  <c r="T121" i="2" s="1"/>
  <c r="BK125" i="3"/>
  <c r="R170" i="3"/>
  <c r="BK210" i="3"/>
  <c r="J210" i="3"/>
  <c r="J103" i="3"/>
  <c r="T130" i="4"/>
  <c r="BK195" i="4"/>
  <c r="J195" i="4"/>
  <c r="J101" i="4"/>
  <c r="R259" i="4"/>
  <c r="BK155" i="2"/>
  <c r="BK154" i="2"/>
  <c r="J154" i="2"/>
  <c r="J100" i="2" s="1"/>
  <c r="T162" i="3"/>
  <c r="T180" i="3"/>
  <c r="P130" i="4"/>
  <c r="R195" i="4"/>
  <c r="P259" i="4"/>
  <c r="R125" i="3"/>
  <c r="BK173" i="3"/>
  <c r="J173" i="3"/>
  <c r="J101" i="3"/>
  <c r="R210" i="3"/>
  <c r="T149" i="4"/>
  <c r="BK259" i="4"/>
  <c r="J259" i="4"/>
  <c r="J107" i="4" s="1"/>
  <c r="P155" i="2"/>
  <c r="P154" i="2" s="1"/>
  <c r="P121" i="2" s="1"/>
  <c r="AU95" i="1" s="1"/>
  <c r="BK162" i="3"/>
  <c r="J162" i="3"/>
  <c r="J99" i="3"/>
  <c r="P162" i="3"/>
  <c r="BK170" i="3"/>
  <c r="J170" i="3"/>
  <c r="J100" i="3"/>
  <c r="P173" i="3"/>
  <c r="R173" i="3"/>
  <c r="BK180" i="3"/>
  <c r="J180" i="3"/>
  <c r="J102" i="3" s="1"/>
  <c r="T210" i="3"/>
  <c r="BK130" i="4"/>
  <c r="J130" i="4" s="1"/>
  <c r="J98" i="4" s="1"/>
  <c r="P149" i="4"/>
  <c r="T195" i="4"/>
  <c r="R229" i="4"/>
  <c r="BK250" i="4"/>
  <c r="J250" i="4" s="1"/>
  <c r="J105" i="4" s="1"/>
  <c r="R250" i="4"/>
  <c r="P255" i="4"/>
  <c r="T259" i="4"/>
  <c r="P125" i="3"/>
  <c r="R180" i="3"/>
  <c r="R149" i="4"/>
  <c r="P229" i="4"/>
  <c r="P228" i="4" s="1"/>
  <c r="P250" i="4"/>
  <c r="R255" i="4"/>
  <c r="R155" i="2"/>
  <c r="R154" i="2"/>
  <c r="R121" i="2"/>
  <c r="T125" i="3"/>
  <c r="T124" i="3" s="1"/>
  <c r="T123" i="3" s="1"/>
  <c r="R162" i="3"/>
  <c r="P170" i="3"/>
  <c r="T170" i="3"/>
  <c r="T173" i="3"/>
  <c r="P180" i="3"/>
  <c r="P210" i="3"/>
  <c r="R130" i="4"/>
  <c r="R129" i="4" s="1"/>
  <c r="BK149" i="4"/>
  <c r="J149" i="4"/>
  <c r="J100" i="4"/>
  <c r="P195" i="4"/>
  <c r="BK229" i="4"/>
  <c r="BK228" i="4" s="1"/>
  <c r="J228" i="4" s="1"/>
  <c r="J103" i="4" s="1"/>
  <c r="J229" i="4"/>
  <c r="J104" i="4" s="1"/>
  <c r="T229" i="4"/>
  <c r="T250" i="4"/>
  <c r="T228" i="4" s="1"/>
  <c r="BK255" i="4"/>
  <c r="J255" i="4" s="1"/>
  <c r="J106" i="4" s="1"/>
  <c r="T255" i="4"/>
  <c r="BK226" i="4"/>
  <c r="J226" i="4" s="1"/>
  <c r="J102" i="4" s="1"/>
  <c r="J115" i="2"/>
  <c r="BK123" i="2"/>
  <c r="BK145" i="4"/>
  <c r="J145" i="4"/>
  <c r="J99" i="4"/>
  <c r="BK292" i="4"/>
  <c r="J292" i="4"/>
  <c r="J108" i="4" s="1"/>
  <c r="BK152" i="2"/>
  <c r="BK122" i="2" s="1"/>
  <c r="J152" i="2"/>
  <c r="J99" i="2" s="1"/>
  <c r="BK120" i="5"/>
  <c r="J120" i="5"/>
  <c r="J98" i="5" s="1"/>
  <c r="E85" i="5"/>
  <c r="J89" i="5"/>
  <c r="J91" i="5"/>
  <c r="J92" i="5"/>
  <c r="F114" i="5"/>
  <c r="BE121" i="5"/>
  <c r="F115" i="5"/>
  <c r="J91" i="4"/>
  <c r="F125" i="4"/>
  <c r="BE137" i="4"/>
  <c r="BE159" i="4"/>
  <c r="BE163" i="4"/>
  <c r="BE165" i="4"/>
  <c r="BE169" i="4"/>
  <c r="BE192" i="4"/>
  <c r="J122" i="4"/>
  <c r="BE146" i="4"/>
  <c r="BE178" i="4"/>
  <c r="BE204" i="4"/>
  <c r="BE205" i="4"/>
  <c r="BE247" i="4"/>
  <c r="BE252" i="4"/>
  <c r="BE254" i="4"/>
  <c r="BE257" i="4"/>
  <c r="BE260" i="4"/>
  <c r="BE275" i="4"/>
  <c r="BE291" i="4"/>
  <c r="E85" i="4"/>
  <c r="J92" i="4"/>
  <c r="BE153" i="4"/>
  <c r="BE207" i="4"/>
  <c r="BE211" i="4"/>
  <c r="BE232" i="4"/>
  <c r="BE251" i="4"/>
  <c r="BE134" i="4"/>
  <c r="BE141" i="4"/>
  <c r="BE142" i="4"/>
  <c r="BE155" i="4"/>
  <c r="BE158" i="4"/>
  <c r="BE171" i="4"/>
  <c r="BE175" i="4"/>
  <c r="BE227" i="4"/>
  <c r="BE258" i="4"/>
  <c r="BE276" i="4"/>
  <c r="J125" i="3"/>
  <c r="J98" i="3"/>
  <c r="BE177" i="4"/>
  <c r="BE209" i="4"/>
  <c r="BE210" i="4"/>
  <c r="BE213" i="4"/>
  <c r="BE234" i="4"/>
  <c r="BE286" i="4"/>
  <c r="BE293" i="4"/>
  <c r="BE131" i="4"/>
  <c r="BE196" i="4"/>
  <c r="BE202" i="4"/>
  <c r="BE273" i="4"/>
  <c r="BE139" i="4"/>
  <c r="BE214" i="4"/>
  <c r="BE230" i="4"/>
  <c r="BE249" i="4"/>
  <c r="BE256" i="4"/>
  <c r="BE288" i="4"/>
  <c r="BE289" i="4"/>
  <c r="F91" i="4"/>
  <c r="BE150" i="4"/>
  <c r="BE181" i="4"/>
  <c r="E85" i="3"/>
  <c r="F92" i="3"/>
  <c r="J117" i="3"/>
  <c r="BE128" i="3"/>
  <c r="BE143" i="3"/>
  <c r="BE163" i="3"/>
  <c r="BE167" i="3"/>
  <c r="BE171" i="3"/>
  <c r="BE183" i="3"/>
  <c r="BE202" i="3"/>
  <c r="BE209" i="3"/>
  <c r="BE215" i="3"/>
  <c r="BE141" i="3"/>
  <c r="BE159" i="3"/>
  <c r="BE177" i="3"/>
  <c r="BE188" i="3"/>
  <c r="BE211" i="3"/>
  <c r="BE222" i="3"/>
  <c r="BE224" i="3"/>
  <c r="BE230" i="3"/>
  <c r="BE231" i="3"/>
  <c r="F91" i="3"/>
  <c r="BE144" i="3"/>
  <c r="J155" i="2"/>
  <c r="J101" i="2"/>
  <c r="J91" i="3"/>
  <c r="BE130" i="3"/>
  <c r="J120" i="3"/>
  <c r="BE161" i="3"/>
  <c r="BE166" i="3"/>
  <c r="BE169" i="3"/>
  <c r="BE181" i="3"/>
  <c r="BE187" i="3"/>
  <c r="BE203" i="3"/>
  <c r="BE204" i="3"/>
  <c r="BE126" i="3"/>
  <c r="BE127" i="3"/>
  <c r="BE153" i="3"/>
  <c r="BE154" i="3"/>
  <c r="BE155" i="3"/>
  <c r="BE164" i="3"/>
  <c r="BE174" i="3"/>
  <c r="BE179" i="3"/>
  <c r="BE228" i="3"/>
  <c r="J123" i="2"/>
  <c r="J98" i="2"/>
  <c r="BE138" i="3"/>
  <c r="BE136" i="3"/>
  <c r="BE172" i="3"/>
  <c r="BE182" i="3"/>
  <c r="BE198" i="3"/>
  <c r="BE220" i="3"/>
  <c r="BE226" i="3"/>
  <c r="BE192" i="2"/>
  <c r="BE191" i="2"/>
  <c r="BE186" i="2"/>
  <c r="F118" i="2"/>
  <c r="E85" i="2"/>
  <c r="F91" i="2"/>
  <c r="J91" i="2"/>
  <c r="J92" i="2"/>
  <c r="BE124" i="2"/>
  <c r="BE138" i="2"/>
  <c r="BE153" i="2"/>
  <c r="BE160" i="2"/>
  <c r="BE164" i="2"/>
  <c r="BE165" i="2"/>
  <c r="BE171" i="2"/>
  <c r="BE172" i="2"/>
  <c r="BE178" i="2"/>
  <c r="BE179" i="2"/>
  <c r="BE189" i="2"/>
  <c r="BE190" i="2"/>
  <c r="BE156" i="2"/>
  <c r="BE158" i="2"/>
  <c r="BE183" i="2"/>
  <c r="J34" i="2"/>
  <c r="AW95" i="1"/>
  <c r="F36" i="4"/>
  <c r="BC97" i="1"/>
  <c r="J34" i="3"/>
  <c r="AW96" i="1"/>
  <c r="J34" i="4"/>
  <c r="AW97" i="1" s="1"/>
  <c r="F34" i="2"/>
  <c r="BA95" i="1"/>
  <c r="F36" i="3"/>
  <c r="BC96" i="1"/>
  <c r="F37" i="2"/>
  <c r="BD95" i="1"/>
  <c r="F35" i="4"/>
  <c r="BB97" i="1" s="1"/>
  <c r="F35" i="3"/>
  <c r="BB96" i="1"/>
  <c r="J34" i="5"/>
  <c r="AW98" i="1"/>
  <c r="F33" i="5"/>
  <c r="AZ98" i="1"/>
  <c r="F36" i="2"/>
  <c r="BC95" i="1" s="1"/>
  <c r="F34" i="4"/>
  <c r="BA97" i="1" s="1"/>
  <c r="F35" i="2"/>
  <c r="BB95" i="1"/>
  <c r="F37" i="3"/>
  <c r="BD96" i="1"/>
  <c r="F34" i="3"/>
  <c r="BA96" i="1" s="1"/>
  <c r="F37" i="4"/>
  <c r="BD97" i="1"/>
  <c r="J122" i="2" l="1"/>
  <c r="J97" i="2" s="1"/>
  <c r="BK121" i="2"/>
  <c r="J121" i="2" s="1"/>
  <c r="J96" i="2" s="1"/>
  <c r="BK129" i="4"/>
  <c r="P129" i="4"/>
  <c r="P128" i="4"/>
  <c r="AU97" i="1"/>
  <c r="R228" i="4"/>
  <c r="R128" i="4" s="1"/>
  <c r="BK124" i="3"/>
  <c r="BK123" i="3"/>
  <c r="J123" i="3"/>
  <c r="J96" i="3"/>
  <c r="P124" i="3"/>
  <c r="P123" i="3" s="1"/>
  <c r="AU96" i="1" s="1"/>
  <c r="T129" i="4"/>
  <c r="T128" i="4" s="1"/>
  <c r="R124" i="3"/>
  <c r="R123" i="3"/>
  <c r="BK119" i="5"/>
  <c r="J119" i="5"/>
  <c r="J97" i="5"/>
  <c r="BK128" i="4"/>
  <c r="J128" i="4" s="1"/>
  <c r="J30" i="4" s="1"/>
  <c r="AG97" i="1" s="1"/>
  <c r="J129" i="4"/>
  <c r="J97" i="4"/>
  <c r="F33" i="3"/>
  <c r="AZ96" i="1"/>
  <c r="F33" i="2"/>
  <c r="AZ95" i="1" s="1"/>
  <c r="BA94" i="1"/>
  <c r="W30" i="1"/>
  <c r="BB94" i="1"/>
  <c r="W31" i="1"/>
  <c r="J30" i="2"/>
  <c r="AG95" i="1"/>
  <c r="F33" i="4"/>
  <c r="AZ97" i="1" s="1"/>
  <c r="J33" i="2"/>
  <c r="AV95" i="1" s="1"/>
  <c r="AT95" i="1" s="1"/>
  <c r="BC94" i="1"/>
  <c r="W32" i="1"/>
  <c r="BD94" i="1"/>
  <c r="W33" i="1" s="1"/>
  <c r="J33" i="3"/>
  <c r="AV96" i="1"/>
  <c r="AT96" i="1"/>
  <c r="J33" i="5"/>
  <c r="AV98" i="1"/>
  <c r="AT98" i="1"/>
  <c r="J33" i="4"/>
  <c r="AV97" i="1" s="1"/>
  <c r="AT97" i="1" s="1"/>
  <c r="J124" i="3" l="1"/>
  <c r="J97" i="3"/>
  <c r="BK118" i="5"/>
  <c r="J118" i="5" s="1"/>
  <c r="J96" i="5" s="1"/>
  <c r="AN97" i="1"/>
  <c r="J96" i="4"/>
  <c r="J39" i="4"/>
  <c r="AN95" i="1"/>
  <c r="J39" i="2"/>
  <c r="AU94" i="1"/>
  <c r="J30" i="3"/>
  <c r="AG96" i="1" s="1"/>
  <c r="AX94" i="1"/>
  <c r="AZ94" i="1"/>
  <c r="W29" i="1"/>
  <c r="AY94" i="1"/>
  <c r="AW94" i="1"/>
  <c r="AK30" i="1"/>
  <c r="J39" i="3" l="1"/>
  <c r="AN96" i="1"/>
  <c r="J30" i="5"/>
  <c r="AG98" i="1"/>
  <c r="AV94" i="1"/>
  <c r="AK29" i="1" s="1"/>
  <c r="J39" i="5" l="1"/>
  <c r="AG94" i="1"/>
  <c r="AK26" i="1"/>
  <c r="AK35" i="1" s="1"/>
  <c r="AN98" i="1"/>
  <c r="AT94" i="1"/>
  <c r="AN94" i="1"/>
</calcChain>
</file>

<file path=xl/sharedStrings.xml><?xml version="1.0" encoding="utf-8"?>
<sst xmlns="http://schemas.openxmlformats.org/spreadsheetml/2006/main" count="4245" uniqueCount="679">
  <si>
    <t>Export Komplet</t>
  </si>
  <si>
    <t/>
  </si>
  <si>
    <t>2.0</t>
  </si>
  <si>
    <t>False</t>
  </si>
  <si>
    <t>{dd483a4e-2abe-46b2-87ee-1d32699c37ac}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</si>
  <si>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</si>
  <si>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</si>
  <si>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</si>
  <si>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</si>
  <si>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</si>
  <si>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</si>
  <si>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</si>
  <si>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</si>
  <si>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</si>
  <si>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2024-08-06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</si>
  <si>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</si>
  <si>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</si>
  <si>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HALY CHABAŘOVICE p.č. 976</t>
  </si>
  <si>
    <t>KSO:</t>
  </si>
  <si>
    <t>CC-CZ:</t>
  </si>
  <si>
    <t>Místo:</t>
  </si>
  <si>
    <t xml:space="preserve"> </t>
  </si>
  <si>
    <t>Datum:</t>
  </si>
  <si>
    <t>29. 8. 2024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</si>
  <si>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</si>
  <si>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</si>
  <si>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</si>
  <si>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</si>
  <si>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</si>
  <si>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</si>
  <si>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</si>
  <si>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</si>
  <si>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</si>
  <si>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</si>
  <si>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</si>
  <si>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</si>
  <si>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</si>
  <si>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</si>
  <si>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</si>
  <si>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</si>
  <si>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</si>
  <si>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</si>
  <si>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</si>
  <si>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</si>
  <si>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</si>
  <si>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</si>
  <si>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</si>
  <si>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</si>
  <si>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</si>
  <si>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</si>
  <si>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</si>
  <si>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</si>
  <si>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</si>
  <si>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</si>
  <si>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</si>
  <si>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</si>
  <si>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</si>
  <si>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</si>
  <si>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</si>
  <si>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</si>
  <si>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</si>
  <si>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</si>
  <si>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</si>
  <si>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</si>
  <si>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</si>
  <si>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</si>
  <si>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</si>
  <si>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</si>
  <si>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</si>
  <si>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</si>
  <si>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</si>
  <si>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</si>
  <si>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</si>
  <si>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</si>
  <si>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</si>
  <si>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</si>
  <si>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</si>
  <si>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</si>
  <si>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</si>
  <si>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Výplně otvorů </t>
  </si>
  <si>
    <t>STA</t>
  </si>
  <si>
    <t>1</t>
  </si>
  <si>
    <t>{10650646-9340-446e-8cb2-36c19eb9f93b}</t>
  </si>
  <si>
    <t>2</t>
  </si>
  <si>
    <t>02</t>
  </si>
  <si>
    <t>Střešní plášť</t>
  </si>
  <si>
    <t>{8539c95d-b772-4d8b-bd13-44caf06b5911}</t>
  </si>
  <si>
    <t>03</t>
  </si>
  <si>
    <t>Obvodový plášť</t>
  </si>
  <si>
    <t>{c4df1e66-5e97-4971-8148-ee58046b4840}</t>
  </si>
  <si>
    <t>04</t>
  </si>
  <si>
    <t>VRN</t>
  </si>
  <si>
    <t>{554ab801-78c8-491c-9f97-04b9f5620534}</t>
  </si>
  <si>
    <t>KRYCÍ LIST SOUPISU PRACÍ</t>
  </si>
  <si>
    <t>Objekt:</t>
  </si>
  <si>
    <t xml:space="preserve">01 - Výplně otvorů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</si>
  <si>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</si>
  <si>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</si>
  <si>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</si>
  <si>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</si>
  <si>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</si>
  <si>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</si>
  <si>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</si>
  <si>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</si>
  <si>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</si>
  <si>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</si>
  <si>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</si>
  <si>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</si>
  <si>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</si>
  <si>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</si>
  <si>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</si>
  <si>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</si>
  <si>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</si>
  <si>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</si>
  <si>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</si>
  <si>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</si>
  <si>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</si>
  <si>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</si>
  <si>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</si>
  <si>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</si>
  <si>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</si>
  <si>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</si>
  <si>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</si>
  <si>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</si>
  <si>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</si>
  <si>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</si>
  <si>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štuková omítka ostění nebo nadpraží</t>
  </si>
  <si>
    <t>m2</t>
  </si>
  <si>
    <t>4</t>
  </si>
  <si>
    <t>-1773104531</t>
  </si>
  <si>
    <t>VV</t>
  </si>
  <si>
    <t>"04</t>
  </si>
  <si>
    <t>(0,8+0,8+0,5+0,5)*11*0,3</t>
  </si>
  <si>
    <t>"03</t>
  </si>
  <si>
    <t>(1,9+1,9+1,5+1,5)*3*0,3</t>
  </si>
  <si>
    <t>"05</t>
  </si>
  <si>
    <t>(2,4+2,4+1,9+1,9)*2*0,3</t>
  </si>
  <si>
    <t>"01</t>
  </si>
  <si>
    <t>(1,2+1,2+1,45+1,45)*5*0,3</t>
  </si>
  <si>
    <t>"02</t>
  </si>
  <si>
    <t>(1,5+1,5+1,45+1,45)*2*0,3</t>
  </si>
  <si>
    <t>(1+2,16+2,16)*0,3</t>
  </si>
  <si>
    <t>(3,35+4+4)*2*0,3</t>
  </si>
  <si>
    <t>Součet</t>
  </si>
  <si>
    <t>619995001</t>
  </si>
  <si>
    <t>Začištění omítek kolem oken, dveří, podlah nebo obkladů</t>
  </si>
  <si>
    <t>m</t>
  </si>
  <si>
    <t>-1157320720</t>
  </si>
  <si>
    <t>(0,8+0,8+0,5+0,5)*11</t>
  </si>
  <si>
    <t>(1,9+1,9+1,5+1,5)*3</t>
  </si>
  <si>
    <t>(2,4+2,4+1,9+1,9)*2</t>
  </si>
  <si>
    <t>(1,2+1,2+1,45+1,45)*5</t>
  </si>
  <si>
    <t>(1,5+1,5+1,45+1,45)*2</t>
  </si>
  <si>
    <t>(1+2,16+2,16)</t>
  </si>
  <si>
    <t>(3,35+4+4)*2</t>
  </si>
  <si>
    <t>998</t>
  </si>
  <si>
    <t>Přesun hmot</t>
  </si>
  <si>
    <t>3</t>
  </si>
  <si>
    <t>998011002</t>
  </si>
  <si>
    <t>Přesun hmot pro budovy zděné v přes 6 do 12 m</t>
  </si>
  <si>
    <t>t</t>
  </si>
  <si>
    <t>-2090911252</t>
  </si>
  <si>
    <t>PSV</t>
  </si>
  <si>
    <t>Práce a dodávky PSV</t>
  </si>
  <si>
    <t>767</t>
  </si>
  <si>
    <t>Konstrukce zámečnické</t>
  </si>
  <si>
    <t>767311320</t>
  </si>
  <si>
    <t>Montáž světlíků sedlových podélných nebo příčných rozpětí 2400 mm se zasklením</t>
  </si>
  <si>
    <t>16</t>
  </si>
  <si>
    <t>-307692956</t>
  </si>
  <si>
    <t>47,05</t>
  </si>
  <si>
    <t>5</t>
  </si>
  <si>
    <t>M</t>
  </si>
  <si>
    <t>55651651R01</t>
  </si>
  <si>
    <t>dodáníAl.CW50 střešní sedlový prosklený světlík, 6 ks oken s pohonem</t>
  </si>
  <si>
    <t>32</t>
  </si>
  <si>
    <t>-1691043582</t>
  </si>
  <si>
    <t>1,1*47,05*2</t>
  </si>
  <si>
    <t>767620321</t>
  </si>
  <si>
    <t>Montáž oken kovových s izolačními trojskly pevných do zdiva plochy do 0,6 m2</t>
  </si>
  <si>
    <t>-1883465330</t>
  </si>
  <si>
    <t>0,8*0,5*11</t>
  </si>
  <si>
    <t>7</t>
  </si>
  <si>
    <t>55341001</t>
  </si>
  <si>
    <t>okno Al s fixním zasklením trojsklo do plochy 1m2</t>
  </si>
  <si>
    <t>-1897406668</t>
  </si>
  <si>
    <t>8</t>
  </si>
  <si>
    <t>767620324</t>
  </si>
  <si>
    <t>Montáž oken kovových s izolačními trojskly pevných do zdiva plochy přes 2,5 do 6 m2</t>
  </si>
  <si>
    <t>435700289</t>
  </si>
  <si>
    <t>1,9*1,5*3</t>
  </si>
  <si>
    <t>2,4*1,9*2</t>
  </si>
  <si>
    <t>9</t>
  </si>
  <si>
    <t>55341005</t>
  </si>
  <si>
    <t>okno Al s fixním zasklením trojsklo přes plochu 1m2 v 1,5-2,5m</t>
  </si>
  <si>
    <t>295702977</t>
  </si>
  <si>
    <t>10</t>
  </si>
  <si>
    <t>767620353</t>
  </si>
  <si>
    <t>Montáž oken kovových s izolačními trojskly otevíravých do zdiva plochy přes 1,5 do 2,5 m2</t>
  </si>
  <si>
    <t>288167231</t>
  </si>
  <si>
    <t>1,2*1,45*5</t>
  </si>
  <si>
    <t>1,5*1,45*2</t>
  </si>
  <si>
    <t>11</t>
  </si>
  <si>
    <t>55341013</t>
  </si>
  <si>
    <t>okno Al otevíravé/sklopné trojsklo přes plochu 1m2 v 1,5-2,5m</t>
  </si>
  <si>
    <t>372686705</t>
  </si>
  <si>
    <t>767640111</t>
  </si>
  <si>
    <t>Montáž dveří ocelových nebo hliníkových vchodových jednokřídlových bez nadsvětlíku</t>
  </si>
  <si>
    <t>kus</t>
  </si>
  <si>
    <t>391919695</t>
  </si>
  <si>
    <t>13</t>
  </si>
  <si>
    <t>55341330</t>
  </si>
  <si>
    <t>dveře jednokřídlé Al plné max rozměru otvoru 2,42m2 bezpečnostní třídy RC2</t>
  </si>
  <si>
    <t>-187127868</t>
  </si>
  <si>
    <t>1*2,16</t>
  </si>
  <si>
    <t>14</t>
  </si>
  <si>
    <t>767651114</t>
  </si>
  <si>
    <t>Montáž vrat garážových sekčních zajížděcích pod strop pl přes 13 m2</t>
  </si>
  <si>
    <t>-404104383</t>
  </si>
  <si>
    <t>15</t>
  </si>
  <si>
    <t>5534587R01</t>
  </si>
  <si>
    <t>vrata garážová sekční zateplená vč. vstupních dveří, jedna sekce prosklená 3350x4000mm</t>
  </si>
  <si>
    <t>-1433021982</t>
  </si>
  <si>
    <t>767651126</t>
  </si>
  <si>
    <t>Montáž vrat garážových sekčních elektrického stropního pohonu</t>
  </si>
  <si>
    <t>832246422</t>
  </si>
  <si>
    <t>17</t>
  </si>
  <si>
    <t>55345878</t>
  </si>
  <si>
    <t>pohon garážových sekčních a výklopných vrat o síle 1000N max. 50 cyklů denně</t>
  </si>
  <si>
    <t>-520819285</t>
  </si>
  <si>
    <t>18</t>
  </si>
  <si>
    <t>998767202</t>
  </si>
  <si>
    <t>Přesun hmot procentní pro zámečnické konstrukce v objektech v přes 6 do 12 m</t>
  </si>
  <si>
    <t>%</t>
  </si>
  <si>
    <t>863898424</t>
  </si>
  <si>
    <t>02 - Střešní plášť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</si>
  <si>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</si>
  <si>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</si>
  <si>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</si>
  <si>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</si>
  <si>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</si>
  <si>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712</t>
  </si>
  <si>
    <t>Povlakové krytiny</t>
  </si>
  <si>
    <t>712300921</t>
  </si>
  <si>
    <t>Příplatek k opravě povlakové krytiny do 10° za správkový kus NAIP přitavením</t>
  </si>
  <si>
    <t>-743189027</t>
  </si>
  <si>
    <t>712311101</t>
  </si>
  <si>
    <t>Provedení povlakové krytiny střech do 10° za studena lakem penetračním nebo asfaltovým</t>
  </si>
  <si>
    <t>377566098</t>
  </si>
  <si>
    <t>11163150</t>
  </si>
  <si>
    <t>lak penetrační asfaltový</t>
  </si>
  <si>
    <t>1687369421</t>
  </si>
  <si>
    <t>586,635*0,00032 'Přepočtené koeficientem množství</t>
  </si>
  <si>
    <t>712331111</t>
  </si>
  <si>
    <t>Provedení povlakové krytiny střech do 10° podkladní vrstvy pásy na sucho samolepící</t>
  </si>
  <si>
    <t>-190746310</t>
  </si>
  <si>
    <t>49,75*16,7</t>
  </si>
  <si>
    <t>-5,19*47,05</t>
  </si>
  <si>
    <t>(16,7+16,7+49,75)*0,3</t>
  </si>
  <si>
    <t>34,75</t>
  </si>
  <si>
    <t>62866281</t>
  </si>
  <si>
    <t>pás asfaltový samolepicí modifikovaný SBS s vložkou ze skleněné tkaniny se spalitelnou fólií nebo jemnozrnným minerálním posypem nebo textilií na horním povrchu tl 3,0mm</t>
  </si>
  <si>
    <t>-850363664</t>
  </si>
  <si>
    <t>646,33*1,1655 'Přepočtené koeficientem množství</t>
  </si>
  <si>
    <t>712361703</t>
  </si>
  <si>
    <t>Provedení povlakové krytiny střech do 10° fólií přilepenou v plné ploše</t>
  </si>
  <si>
    <t>209287781</t>
  </si>
  <si>
    <t>(0,5+0,2)*(49,75+16,7+16,7)</t>
  </si>
  <si>
    <t>28342411</t>
  </si>
  <si>
    <t>fólie hydroizolační střešní mPVC s nakašírovaným PES rounem určená k lepení tl 1,5mm</t>
  </si>
  <si>
    <t>1083945600</t>
  </si>
  <si>
    <t>58,205*1,1655 'Přepočtené koeficientem množství</t>
  </si>
  <si>
    <t>712363357</t>
  </si>
  <si>
    <t>Povlakové krytiny střech do 10° z tvarovaných poplastovaných lišt délky 2 m okapnice široká rš 250 mm</t>
  </si>
  <si>
    <t>-224790173</t>
  </si>
  <si>
    <t>712363384</t>
  </si>
  <si>
    <t>Povlakové krytiny střech do 10° z tvarovaných poplastovaných lišt pro profily atypické výroby o větší rš</t>
  </si>
  <si>
    <t>-591272613</t>
  </si>
  <si>
    <t>"atika</t>
  </si>
  <si>
    <t>(50+17+17)*0,65</t>
  </si>
  <si>
    <t xml:space="preserve">"kotevní plech atiky </t>
  </si>
  <si>
    <t>(50+17+17)*0,35</t>
  </si>
  <si>
    <t xml:space="preserve">"světlík </t>
  </si>
  <si>
    <t>47,05*0,55*2</t>
  </si>
  <si>
    <t>5,019*0,55*2</t>
  </si>
  <si>
    <t>712363612</t>
  </si>
  <si>
    <t>Provedení povlak krytiny mechanicky kotvenou do trapézu TI tl přes 240 mm krajní pole, budova v do 18 m</t>
  </si>
  <si>
    <t>95054502</t>
  </si>
  <si>
    <t>28322065</t>
  </si>
  <si>
    <t>fólie hydroizolační střešní mPVC mechanicky kotvená se zvýšenou požární odolností tl 1,8mm</t>
  </si>
  <si>
    <t>2145644570</t>
  </si>
  <si>
    <t>712391171</t>
  </si>
  <si>
    <t>Provedení povlakové krytiny střech do 10° podkladní textilní vrstvy</t>
  </si>
  <si>
    <t>-1716266586</t>
  </si>
  <si>
    <t>69311006</t>
  </si>
  <si>
    <t>geotextilie tkaná separační, filtrační, výztužná PP pevnost v tahu 15kN/m</t>
  </si>
  <si>
    <t>-111318206</t>
  </si>
  <si>
    <t>586,635*1,155 'Přepočtené koeficientem množství</t>
  </si>
  <si>
    <t>998712202</t>
  </si>
  <si>
    <t>Přesun hmot procentní pro krytiny povlakové v objektech v přes 6 do 12 m</t>
  </si>
  <si>
    <t>-1903227282</t>
  </si>
  <si>
    <t>713</t>
  </si>
  <si>
    <t>Izolace tepelné</t>
  </si>
  <si>
    <t>713141136</t>
  </si>
  <si>
    <t>Montáž izolace tepelné střech plochých lepené za studena nízkoexpanzní (PUR) pěnou 1 vrstva rohoží, pásů, dílců, desek</t>
  </si>
  <si>
    <t>1613818581</t>
  </si>
  <si>
    <t>28375993</t>
  </si>
  <si>
    <t>deska EPS 150 pro konstrukce s vysokým zatížením λ=0,035 tl 200mm</t>
  </si>
  <si>
    <t>55686853</t>
  </si>
  <si>
    <t>586,635*1,05 'Přepočtené koeficientem množství</t>
  </si>
  <si>
    <t>713141152</t>
  </si>
  <si>
    <t>Montáž izolace tepelné střech plochých kladené volně 2 vrstvy rohoží, pásů, dílců, desek</t>
  </si>
  <si>
    <t>-1299857208</t>
  </si>
  <si>
    <t>631481R01</t>
  </si>
  <si>
    <t>deska tepelně izolační minerální univerzální λ=0,038-0,039 tl 30mm</t>
  </si>
  <si>
    <t>1882095798</t>
  </si>
  <si>
    <t>586,635*2,1 'Přepočtené koeficientem množství</t>
  </si>
  <si>
    <t>19</t>
  </si>
  <si>
    <t>998713202</t>
  </si>
  <si>
    <t>Přesun hmot procentní pro izolace tepelné v objektech v přes 6 do 12 m</t>
  </si>
  <si>
    <t>-1617046707</t>
  </si>
  <si>
    <t>721</t>
  </si>
  <si>
    <t>Zdravotechnika - vnitřní kanalizace</t>
  </si>
  <si>
    <t>20</t>
  </si>
  <si>
    <t>721242105</t>
  </si>
  <si>
    <t>Lapač střešních splavenin z PP se zápachovou klapkou a lapacím košem DN 110</t>
  </si>
  <si>
    <t>-56492415</t>
  </si>
  <si>
    <t>998721202</t>
  </si>
  <si>
    <t>Přesun hmot procentní pro vnitřní kanalizaci v objektech v přes 6 do 12 m</t>
  </si>
  <si>
    <t>-41568200</t>
  </si>
  <si>
    <t>762</t>
  </si>
  <si>
    <t>Konstrukce tesařské</t>
  </si>
  <si>
    <t>22</t>
  </si>
  <si>
    <t>762430025.CDC</t>
  </si>
  <si>
    <t>Obložení stěn z cementotřískových desek CETRIS tl 20 mm nebroušených na pero a drážku šroubovaných</t>
  </si>
  <si>
    <t>-1245764642</t>
  </si>
  <si>
    <t>(0,5)*(49,75+16,7+16,7)</t>
  </si>
  <si>
    <t>23</t>
  </si>
  <si>
    <t>762495000</t>
  </si>
  <si>
    <t>Spojovací prostředky pro montáž olištování, obložení stropů, střešních podhledů a stěn</t>
  </si>
  <si>
    <t>1738038917</t>
  </si>
  <si>
    <t>41,575</t>
  </si>
  <si>
    <t>24</t>
  </si>
  <si>
    <t>998762202</t>
  </si>
  <si>
    <t>Přesun hmot procentní pro kce tesařské v objektech v přes 6 do 12 m</t>
  </si>
  <si>
    <t>1958944239</t>
  </si>
  <si>
    <t>764</t>
  </si>
  <si>
    <t>Konstrukce klempířské</t>
  </si>
  <si>
    <t>25</t>
  </si>
  <si>
    <t>764004801</t>
  </si>
  <si>
    <t>Demontáž podokapního žlabu do suti</t>
  </si>
  <si>
    <t>1590221307</t>
  </si>
  <si>
    <t>26</t>
  </si>
  <si>
    <t>764004861</t>
  </si>
  <si>
    <t>Demontáž svodu do suti</t>
  </si>
  <si>
    <t>-1732828366</t>
  </si>
  <si>
    <t>27</t>
  </si>
  <si>
    <t>764226445</t>
  </si>
  <si>
    <t>Oplechování parapetů rovných celoplošně lepené z Al plechu rš 400 mm</t>
  </si>
  <si>
    <t>-2139404472</t>
  </si>
  <si>
    <t>"RŠ 360</t>
  </si>
  <si>
    <t>22,65</t>
  </si>
  <si>
    <t>28</t>
  </si>
  <si>
    <t>764226446</t>
  </si>
  <si>
    <t>Oplechování parapetů rovných celoplošně lepené z Al plechu rš 500 mm</t>
  </si>
  <si>
    <t>-1746536354</t>
  </si>
  <si>
    <t>29</t>
  </si>
  <si>
    <t>764228424</t>
  </si>
  <si>
    <t>Oplechování římsy rovné celoplošně lepené z Al plechu rš 330 mm</t>
  </si>
  <si>
    <t>-1237198857</t>
  </si>
  <si>
    <t>"RŠ 260</t>
  </si>
  <si>
    <t>2*5,1</t>
  </si>
  <si>
    <t>3*6,6</t>
  </si>
  <si>
    <t>11*2,6</t>
  </si>
  <si>
    <t>2*8,5</t>
  </si>
  <si>
    <t>1*5,1</t>
  </si>
  <si>
    <t>"RŠ 320</t>
  </si>
  <si>
    <t>2*11,05</t>
  </si>
  <si>
    <t>30</t>
  </si>
  <si>
    <t>764228426</t>
  </si>
  <si>
    <t>Oplechování římsy rovné celoplošně lepené z Al plechu rš 500 mm</t>
  </si>
  <si>
    <t>-1720501878</t>
  </si>
  <si>
    <t>"RŠ 420</t>
  </si>
  <si>
    <t>5*5</t>
  </si>
  <si>
    <t>31</t>
  </si>
  <si>
    <t>764521404</t>
  </si>
  <si>
    <t>Žlab podokapní půlkruhový z Al plechu rš 330 mm</t>
  </si>
  <si>
    <t>-309721869</t>
  </si>
  <si>
    <t>764521444</t>
  </si>
  <si>
    <t>Kotlík oválný (trychtýřový) pro podokapní žlaby z Al plechu 330/100 mm</t>
  </si>
  <si>
    <t>914955573</t>
  </si>
  <si>
    <t>33</t>
  </si>
  <si>
    <t>764528422</t>
  </si>
  <si>
    <t>Svody kruhové včetně objímek, kolen, odskoků z Al plechu průměru 100 mm</t>
  </si>
  <si>
    <t>363007889</t>
  </si>
  <si>
    <t>6,3*2</t>
  </si>
  <si>
    <t>4*6</t>
  </si>
  <si>
    <t>34</t>
  </si>
  <si>
    <t>998764202</t>
  </si>
  <si>
    <t>Přesun hmot procentní pro konstrukce klempířské v objektech v přes 6 do 12 m</t>
  </si>
  <si>
    <t>-1335149633</t>
  </si>
  <si>
    <t>35</t>
  </si>
  <si>
    <t>767391113</t>
  </si>
  <si>
    <t>Montáž krytiny z tvarovaných plechů přistřelením</t>
  </si>
  <si>
    <t>1670234127</t>
  </si>
  <si>
    <t>36</t>
  </si>
  <si>
    <t>15485181</t>
  </si>
  <si>
    <t>plech trapézový 7/117/1176 PE 50µm tl 0,5mm</t>
  </si>
  <si>
    <t>-367629428</t>
  </si>
  <si>
    <t>586,635*1,1 'Přepočtené koeficientem množství</t>
  </si>
  <si>
    <t>37</t>
  </si>
  <si>
    <t>767995114</t>
  </si>
  <si>
    <t>Montáž atypických zámečnických konstrukcí hmotnosti přes 20 do 50 kg</t>
  </si>
  <si>
    <t>kg</t>
  </si>
  <si>
    <t>-1951518371</t>
  </si>
  <si>
    <t>3691</t>
  </si>
  <si>
    <t>38</t>
  </si>
  <si>
    <t>13010816</t>
  </si>
  <si>
    <t>ocel profilová jakost S235JR (11 375) průřez U (UPN) 100</t>
  </si>
  <si>
    <t>838640655</t>
  </si>
  <si>
    <t>2,909*1,07 'Přepočtené koeficientem množství</t>
  </si>
  <si>
    <t>39</t>
  </si>
  <si>
    <t>13010012</t>
  </si>
  <si>
    <t>tyč ocelová kruhová jakost S235JR (11 375) D 12mm</t>
  </si>
  <si>
    <t>-2071532922</t>
  </si>
  <si>
    <t>0,016*1,07 'Přepočtené koeficientem množství</t>
  </si>
  <si>
    <t>40</t>
  </si>
  <si>
    <t>13010446</t>
  </si>
  <si>
    <t>úhelník ocelový rovnostranný jakost S235JR (11 375) 140x140x10mm</t>
  </si>
  <si>
    <t>-1352551408</t>
  </si>
  <si>
    <t>0,397*1,07 'Přepočtené koeficientem množství</t>
  </si>
  <si>
    <t>41</t>
  </si>
  <si>
    <t>13611218</t>
  </si>
  <si>
    <t>plech ocelový hladký jakost S235JR tl 5mm tabule</t>
  </si>
  <si>
    <t>339347575</t>
  </si>
  <si>
    <t>0,127*1,07 'Přepočtené koeficientem množství</t>
  </si>
  <si>
    <t>42</t>
  </si>
  <si>
    <t>76799511R01</t>
  </si>
  <si>
    <t>D+M podkl. konstr pro fotovoltaiku ALCOSOLAR</t>
  </si>
  <si>
    <t>-415046406</t>
  </si>
  <si>
    <t>43</t>
  </si>
  <si>
    <t>-1506922849</t>
  </si>
  <si>
    <t>03 - Obvodový plášť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</si>
  <si>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</si>
  <si>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</si>
  <si>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</si>
  <si>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711 - Izolace proti vodě, vlhkosti a plynům</t>
  </si>
  <si>
    <t xml:space="preserve">    783 - Dokončovací práce - nátěry</t>
  </si>
  <si>
    <t>Zemní práce</t>
  </si>
  <si>
    <t>132251253</t>
  </si>
  <si>
    <t>Hloubení rýh nezapažených š do 2000 mm v hornině třídy těžitelnosti I skupiny 3 objem do 100 m3 strojně</t>
  </si>
  <si>
    <t>m3</t>
  </si>
  <si>
    <t>-1040604966</t>
  </si>
  <si>
    <t>0,82*(49,22+16,08+16,59+37,57+0,25)</t>
  </si>
  <si>
    <t>162751117</t>
  </si>
  <si>
    <t>Vodorovné přemístění přes 9 000 do 10000 m výkopku/sypaniny z horniny třídy těžitelnosti I skupiny 1 až 3</t>
  </si>
  <si>
    <t>-17107425</t>
  </si>
  <si>
    <t>98,162-84,994</t>
  </si>
  <si>
    <t>162751119</t>
  </si>
  <si>
    <t>Příplatek k vodorovnému přemístění výkopku/sypaniny z horniny třídy těžitelnosti I skupiny 1 až 3 ZKD 1000 m přes 10000 m</t>
  </si>
  <si>
    <t>-1254092841</t>
  </si>
  <si>
    <t>13,168*5 'Přepočtené koeficientem množství</t>
  </si>
  <si>
    <t>171201221</t>
  </si>
  <si>
    <t>Poplatek za uložení na skládce (skládkovné) zeminy a kamení kód odpadu 17 05 04</t>
  </si>
  <si>
    <t>626360817</t>
  </si>
  <si>
    <t>13,168*1,8</t>
  </si>
  <si>
    <t>171251201</t>
  </si>
  <si>
    <t>Uložení sypaniny na skládky nebo meziskládky</t>
  </si>
  <si>
    <t>293498305</t>
  </si>
  <si>
    <t>174151101</t>
  </si>
  <si>
    <t>Zásyp jam, šachet rýh nebo kolem objektů sypaninou se zhutněním</t>
  </si>
  <si>
    <t>-913292325</t>
  </si>
  <si>
    <t>0,71*(49,22+16,08+16,59+37,57+0,25)</t>
  </si>
  <si>
    <t>Svislé a kompletní konstrukce</t>
  </si>
  <si>
    <t>319202114</t>
  </si>
  <si>
    <t>Dodatečná izolace zdiva tl přes 450 do 600 mm nízkotlakou injektáží silikonovou mikroemulzí</t>
  </si>
  <si>
    <t>-1714719170</t>
  </si>
  <si>
    <t>49,22+16,08+16,59+37,57+0,25</t>
  </si>
  <si>
    <t>621211021</t>
  </si>
  <si>
    <t>Montáž kontaktního zateplení vnějších podhledů lepením a mechanickým kotvením polystyrénových desek do betonu nebo zdiva tl přes 80 do 120 mm</t>
  </si>
  <si>
    <t>-1908503131</t>
  </si>
  <si>
    <t>119,18*1,152</t>
  </si>
  <si>
    <t>28376423</t>
  </si>
  <si>
    <t>deska XPS hrana polodrážková a hladký povrch 300kPA λ=0,035 tl 120mm</t>
  </si>
  <si>
    <t>1184987110</t>
  </si>
  <si>
    <t>137,295*1,05 'Přepočtené koeficientem množství</t>
  </si>
  <si>
    <t>622131121</t>
  </si>
  <si>
    <t>Penetrační nátěr vnějších stěn nanášený ručně</t>
  </si>
  <si>
    <t>436430051</t>
  </si>
  <si>
    <t>137,295+67,912+221,36+221,36</t>
  </si>
  <si>
    <t>622151031</t>
  </si>
  <si>
    <t>Penetrační silikonový nátěr vnějších pastovitých tenkovrstvých omítek stěn</t>
  </si>
  <si>
    <t>-1528759642</t>
  </si>
  <si>
    <t>622213011</t>
  </si>
  <si>
    <t>Montáž kontaktního zateplení vnějších stěn polystyrénových desek lepením na beton a zdivo tl přes 40 do 80 mm</t>
  </si>
  <si>
    <t>-1030293695</t>
  </si>
  <si>
    <t>36,37*6</t>
  </si>
  <si>
    <t>3,14</t>
  </si>
  <si>
    <t>28376074</t>
  </si>
  <si>
    <t>deska EPS grafitová fasádní λ=0,030-0,031 tl 60mm</t>
  </si>
  <si>
    <t>-1666213533</t>
  </si>
  <si>
    <t>221,36*1,05 'Přepočtené koeficientem množství</t>
  </si>
  <si>
    <t>622231111</t>
  </si>
  <si>
    <t>Montáž kontaktního zateplení vnějších stěn lepením a mechanickým kotvením desek z fenolické pěny tl přes 40 do 80 mm</t>
  </si>
  <si>
    <t>-356417162</t>
  </si>
  <si>
    <t>0,65*(47,05+47,05+5,19+5,19)</t>
  </si>
  <si>
    <t>28376804</t>
  </si>
  <si>
    <t>deska fenolická tepelně izolační fasádní λ=0,020 tl 60mm</t>
  </si>
  <si>
    <t>-388808024</t>
  </si>
  <si>
    <t>67,912*1,05 'Přepočtené koeficientem množství</t>
  </si>
  <si>
    <t>622231121</t>
  </si>
  <si>
    <t>Montáž kontaktního zateplení vnějších stěn lepením a mechanickým kotvením desek z fenolické pěny tl přes 80 do 120 mm</t>
  </si>
  <si>
    <t>902903914</t>
  </si>
  <si>
    <t>1795532753</t>
  </si>
  <si>
    <t>622325102</t>
  </si>
  <si>
    <t>Oprava vnější vápenocementové hladké omítky složitosti 1 stěn v rozsahu přes 10 do 30 %</t>
  </si>
  <si>
    <t>-1755406553</t>
  </si>
  <si>
    <t>622531022</t>
  </si>
  <si>
    <t>Tenkovrstvá silikonová zatíraná omítka zrnitost 2,0 mm vnějších stěn</t>
  </si>
  <si>
    <t>149160532</t>
  </si>
  <si>
    <t>67,912+221,36</t>
  </si>
  <si>
    <t>629991011</t>
  </si>
  <si>
    <t>Zakrytí výplní otvorů a svislých ploch fólií přilepenou lepící páskou</t>
  </si>
  <si>
    <t>-1175126830</t>
  </si>
  <si>
    <t>0,9*0,55*5</t>
  </si>
  <si>
    <t>1,6*1,95*3</t>
  </si>
  <si>
    <t>1,47*1,47*2</t>
  </si>
  <si>
    <t>1,172*1,49</t>
  </si>
  <si>
    <t>3,7*3</t>
  </si>
  <si>
    <t>4*3,5</t>
  </si>
  <si>
    <t>1,42*1,2*4</t>
  </si>
  <si>
    <t>2,3*1</t>
  </si>
  <si>
    <t>2,5*2*2</t>
  </si>
  <si>
    <t>629999042</t>
  </si>
  <si>
    <t>Příplatek k úpravám vnějších povrchů za provádění prací v nadstřešní části</t>
  </si>
  <si>
    <t>-683125196</t>
  </si>
  <si>
    <t>67,912</t>
  </si>
  <si>
    <t>Ostatní konstrukce a práce, bourání</t>
  </si>
  <si>
    <t>941211111</t>
  </si>
  <si>
    <t>Montáž lešení řadového rámového lehkého zatížení do 200 kg/m2 š od 0,6 do 0,9 m v do 10 m</t>
  </si>
  <si>
    <t>-15656673</t>
  </si>
  <si>
    <t>350*2</t>
  </si>
  <si>
    <t>107</t>
  </si>
  <si>
    <t>120</t>
  </si>
  <si>
    <t>6,5*3*2</t>
  </si>
  <si>
    <t>941211211</t>
  </si>
  <si>
    <t>Příplatek k lešení řadovému rámovému lehkému do 200 kg/m2 š od 0,6 do 0,9 m v do 10 m za každý den použití</t>
  </si>
  <si>
    <t>262971944</t>
  </si>
  <si>
    <t>966*45 'Přepočtené koeficientem množství</t>
  </si>
  <si>
    <t>941211811</t>
  </si>
  <si>
    <t>Demontáž lešení řadového rámového lehkého zatížení do 200 kg/m2 š od 0,6 do 0,9 m v do 10 m</t>
  </si>
  <si>
    <t>482877119</t>
  </si>
  <si>
    <t>943211111</t>
  </si>
  <si>
    <t>Montáž lešení prostorového rámového lehkého s podlahami zatížení do 200 kg/m2 v do 10 m</t>
  </si>
  <si>
    <t>447404261</t>
  </si>
  <si>
    <t>48*14,39*4,8</t>
  </si>
  <si>
    <t>943211211</t>
  </si>
  <si>
    <t>Příplatek k lešení prostorovému rámovému lehkému s podlahami do 200 kg/m2 v do 10 m za každý den použití</t>
  </si>
  <si>
    <t>1409972609</t>
  </si>
  <si>
    <t>3315,456*30 'Přepočtené koeficientem množství</t>
  </si>
  <si>
    <t>943211811</t>
  </si>
  <si>
    <t>Demontáž lešení prostorového rámového lehkého s podlahami zatížení do 200 kg/m2 v do 10 m</t>
  </si>
  <si>
    <t>-1318294951</t>
  </si>
  <si>
    <t>944511111</t>
  </si>
  <si>
    <t>Montáž ochranné sítě z textilie z umělých vláken</t>
  </si>
  <si>
    <t>-1713296682</t>
  </si>
  <si>
    <t>944511211</t>
  </si>
  <si>
    <t>Příplatek k ochranné síti za každý den použití</t>
  </si>
  <si>
    <t>524069479</t>
  </si>
  <si>
    <t>944511811</t>
  </si>
  <si>
    <t>Demontáž ochranné sítě z textilie z umělých vláken</t>
  </si>
  <si>
    <t>-113489548</t>
  </si>
  <si>
    <t>978015341</t>
  </si>
  <si>
    <t>Otlučení (osekání) vnější vápenné nebo vápenocementové omítky stupně členitosti 1 a 2 v rozsahu přes 20 do 30 %</t>
  </si>
  <si>
    <t>499091538</t>
  </si>
  <si>
    <t>108,96+105,76</t>
  </si>
  <si>
    <t>323+9,1+302,98</t>
  </si>
  <si>
    <t>-0,9*0,55*5</t>
  </si>
  <si>
    <t>-1,6*1,95*3</t>
  </si>
  <si>
    <t>-1,47*1,47*2</t>
  </si>
  <si>
    <t>-1,172*1,49</t>
  </si>
  <si>
    <t>-4*3,5*2</t>
  </si>
  <si>
    <t>-1,42*1,2*4</t>
  </si>
  <si>
    <t>-2,3*1</t>
  </si>
  <si>
    <t>-2,5*2*2</t>
  </si>
  <si>
    <t>-1384120892</t>
  </si>
  <si>
    <t>711</t>
  </si>
  <si>
    <t>Izolace proti vodě, vlhkosti a plynům</t>
  </si>
  <si>
    <t>711161222</t>
  </si>
  <si>
    <t>Izolace proti zemní vlhkosti nopovou fólií s textilií svislá, nopek v 8,0 mm, tl do 0,6 mm</t>
  </si>
  <si>
    <t>-1960098128</t>
  </si>
  <si>
    <t>711161383</t>
  </si>
  <si>
    <t>Izolace proti zemní vlhkosti nopovou fólií ukončení horní lištou</t>
  </si>
  <si>
    <t>-160657748</t>
  </si>
  <si>
    <t>119,18</t>
  </si>
  <si>
    <t>711491571</t>
  </si>
  <si>
    <t>Provedení izolace proti vodě volně položenou pojistně hydroizolační fólií na svislé ploše</t>
  </si>
  <si>
    <t>-680582429</t>
  </si>
  <si>
    <t>323+9,1</t>
  </si>
  <si>
    <t>-3,7*3</t>
  </si>
  <si>
    <t>-4*3,5</t>
  </si>
  <si>
    <t>283230R01</t>
  </si>
  <si>
    <t xml:space="preserve">pojistná hydroizolační folie </t>
  </si>
  <si>
    <t>1788679021</t>
  </si>
  <si>
    <t>484,701*1,0605 'Přepočtené koeficientem množství</t>
  </si>
  <si>
    <t>998711202</t>
  </si>
  <si>
    <t>Přesun hmot procentní pro izolace proti vodě, vlhkosti a plynům v objektech v přes 6 do 12 m</t>
  </si>
  <si>
    <t>206168087</t>
  </si>
  <si>
    <t>713131243</t>
  </si>
  <si>
    <t>Montáž izolace tepelné stěn lepením celoplošně v kombinaci s mechanickým kotvením rohoží, pásů, dílců, desek tl přes 140 do 200 mm</t>
  </si>
  <si>
    <t>-1968261890</t>
  </si>
  <si>
    <t>63152266</t>
  </si>
  <si>
    <t>deska tepelně izolační minerální kontaktních fasád podélné vlákno λ=0,034 tl 160mm</t>
  </si>
  <si>
    <t>93285923</t>
  </si>
  <si>
    <t>484,701*1,05 'Přepočtené koeficientem množství</t>
  </si>
  <si>
    <t>211620114</t>
  </si>
  <si>
    <t>762430012.CDC</t>
  </si>
  <si>
    <t>-2003640626</t>
  </si>
  <si>
    <t>1334310108</t>
  </si>
  <si>
    <t>1472197183</t>
  </si>
  <si>
    <t>44</t>
  </si>
  <si>
    <t>767415122</t>
  </si>
  <si>
    <t>Montáž vnějšího obkladu skládaného pláště tvarovaným plechem budov v přes 6 do 12 m šroubováním</t>
  </si>
  <si>
    <t>-854371844</t>
  </si>
  <si>
    <t>45</t>
  </si>
  <si>
    <t>15485152</t>
  </si>
  <si>
    <t>plech trapézový 55/235/940 PE tl 0,7mm</t>
  </si>
  <si>
    <t>-336637525</t>
  </si>
  <si>
    <t>484,701*1,133 'Přepočtené koeficientem množství</t>
  </si>
  <si>
    <t>46</t>
  </si>
  <si>
    <t>76741529R01</t>
  </si>
  <si>
    <t>Montáž a dodání spodní kontrukce DKM 1 A vč. Kotev zdivo</t>
  </si>
  <si>
    <t>1768290307</t>
  </si>
  <si>
    <t>47</t>
  </si>
  <si>
    <t>767428101</t>
  </si>
  <si>
    <t>Montáž lemování otvorů kovových fasád</t>
  </si>
  <si>
    <t>-1239364007</t>
  </si>
  <si>
    <t>(0,9+0,9+0,55+0,55)*5</t>
  </si>
  <si>
    <t>(1,6+1,6+1,95+1,95)*3</t>
  </si>
  <si>
    <t>(1,47+1,47+1,47+1,47)*2</t>
  </si>
  <si>
    <t>(1,172+1,172+1,49+1,49)</t>
  </si>
  <si>
    <t>(4+4+3,5+3,5)*2</t>
  </si>
  <si>
    <t>(1,42+1,42+1,2+1,2)*4</t>
  </si>
  <si>
    <t>(2,3+2,3+1)</t>
  </si>
  <si>
    <t>(2,5+2,5+2+2)*2</t>
  </si>
  <si>
    <t>48</t>
  </si>
  <si>
    <t>19418068</t>
  </si>
  <si>
    <t>lemování otvorů zateplená fasáda tl tepelné izolace 160mm Al plech tl 0,7-1,0mm</t>
  </si>
  <si>
    <t>633526069</t>
  </si>
  <si>
    <t>127,444*1,08 'Přepočtené koeficientem množství</t>
  </si>
  <si>
    <t>49</t>
  </si>
  <si>
    <t>767428104</t>
  </si>
  <si>
    <t>Montáž lemování svislého ukončení rohového kovových fasád</t>
  </si>
  <si>
    <t>140896843</t>
  </si>
  <si>
    <t>50</t>
  </si>
  <si>
    <t>19418071</t>
  </si>
  <si>
    <t>ukončení svislé rohové r. š. 550mm Al plech tl 0,7-1,0mm</t>
  </si>
  <si>
    <t>1614817605</t>
  </si>
  <si>
    <t>35*1,08 'Přepočtené koeficientem množství</t>
  </si>
  <si>
    <t>51</t>
  </si>
  <si>
    <t>636177595</t>
  </si>
  <si>
    <t>783</t>
  </si>
  <si>
    <t>Dokončovací práce - nátěry</t>
  </si>
  <si>
    <t>52</t>
  </si>
  <si>
    <t>783227101</t>
  </si>
  <si>
    <t>Krycí jednonásobný akrylátový nátěr tesařských konstrukcí</t>
  </si>
  <si>
    <t>-878782871</t>
  </si>
  <si>
    <t>137,295*2</t>
  </si>
  <si>
    <t>04 - VRN</t>
  </si>
  <si>
    <t>VRN - Vedlejší rozpočtové náklady</t>
  </si>
  <si>
    <t xml:space="preserve">    VRN3 - Zařízení staveniště</t>
  </si>
  <si>
    <t>Vedlejší rozpočtové náklady</t>
  </si>
  <si>
    <t>VRN3</t>
  </si>
  <si>
    <t>Zařízení staveniště</t>
  </si>
  <si>
    <t>030001000</t>
  </si>
  <si>
    <t>…</t>
  </si>
  <si>
    <t>1024</t>
  </si>
  <si>
    <t>903089388</t>
  </si>
  <si>
    <t>Obložení stěn z cementotřískových desek tl 12 mm na sraz šroubovaných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</si>
</sst>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6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R5" s="19"/>
      <c r="BE5" s="20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R6" s="19"/>
      <c r="BE6" s="20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8"/>
      <c r="BS8" s="16" t="s">
        <v>6</v>
      </c>
    </row>
    <row r="9" spans="1:74" ht="14.45" customHeight="1">
      <c r="B9" s="19"/>
      <c r="AR9" s="19"/>
      <c r="BE9" s="20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8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08"/>
      <c r="BS11" s="16" t="s">
        <v>6</v>
      </c>
    </row>
    <row r="12" spans="1:74" ht="6.95" customHeight="1">
      <c r="B12" s="19"/>
      <c r="AR12" s="19"/>
      <c r="BE12" s="208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08"/>
      <c r="BS13" s="16" t="s">
        <v>6</v>
      </c>
    </row>
    <row r="14" spans="1:74" ht="12.75">
      <c r="B14" s="19"/>
      <c r="E14" s="213" t="s">
        <v>28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26</v>
      </c>
      <c r="AN14" s="28" t="s">
        <v>28</v>
      </c>
      <c r="AR14" s="19"/>
      <c r="BE14" s="208"/>
      <c r="BS14" s="16" t="s">
        <v>6</v>
      </c>
    </row>
    <row r="15" spans="1:74" ht="6.95" customHeight="1">
      <c r="B15" s="19"/>
      <c r="AR15" s="19"/>
      <c r="BE15" s="208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08"/>
      <c r="BS16" s="16" t="s">
        <v>3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08"/>
      <c r="BS17" s="16" t="s">
        <v>30</v>
      </c>
    </row>
    <row r="18" spans="2:71" ht="6.95" customHeight="1">
      <c r="B18" s="19"/>
      <c r="AR18" s="19"/>
      <c r="BE18" s="208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08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08"/>
      <c r="BS20" s="16" t="s">
        <v>30</v>
      </c>
    </row>
    <row r="21" spans="2:71" ht="6.95" customHeight="1">
      <c r="B21" s="19"/>
      <c r="AR21" s="19"/>
      <c r="BE21" s="208"/>
    </row>
    <row r="22" spans="2:71" ht="12" customHeight="1">
      <c r="B22" s="19"/>
      <c r="D22" s="26" t="s">
        <v>32</v>
      </c>
      <c r="AR22" s="19"/>
      <c r="BE22" s="208"/>
    </row>
    <row r="23" spans="2:71" ht="16.5" customHeight="1">
      <c r="B23" s="19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9"/>
      <c r="BE23" s="208"/>
    </row>
    <row r="24" spans="2:71" ht="6.95" customHeight="1">
      <c r="B24" s="19"/>
      <c r="AR24" s="19"/>
      <c r="BE24" s="20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6">
        <f>ROUND(AG94,2)</f>
        <v>0</v>
      </c>
      <c r="AL26" s="217"/>
      <c r="AM26" s="217"/>
      <c r="AN26" s="217"/>
      <c r="AO26" s="217"/>
      <c r="AR26" s="31"/>
      <c r="BE26" s="208"/>
    </row>
    <row r="27" spans="2:71" s="1" customFormat="1" ht="6.95" customHeight="1">
      <c r="B27" s="31"/>
      <c r="AR27" s="31"/>
      <c r="BE27" s="208"/>
    </row>
    <row r="28" spans="2:71" s="1" customFormat="1" ht="12.75">
      <c r="B28" s="31"/>
      <c r="L28" s="218" t="s">
        <v>34</v>
      </c>
      <c r="M28" s="218"/>
      <c r="N28" s="218"/>
      <c r="O28" s="218"/>
      <c r="P28" s="218"/>
      <c r="W28" s="218" t="s">
        <v>35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36</v>
      </c>
      <c r="AL28" s="218"/>
      <c r="AM28" s="218"/>
      <c r="AN28" s="218"/>
      <c r="AO28" s="218"/>
      <c r="AR28" s="31"/>
      <c r="BE28" s="208"/>
    </row>
    <row r="29" spans="2:71" s="2" customFormat="1" ht="14.45" customHeight="1">
      <c r="B29" s="35"/>
      <c r="D29" s="26" t="s">
        <v>37</v>
      </c>
      <c r="F29" s="26" t="s">
        <v>38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5"/>
      <c r="BE29" s="209"/>
    </row>
    <row r="30" spans="2:71" s="2" customFormat="1" ht="14.45" customHeight="1">
      <c r="B30" s="35"/>
      <c r="F30" s="26" t="s">
        <v>39</v>
      </c>
      <c r="L30" s="221">
        <v>0.12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5"/>
      <c r="BE30" s="209"/>
    </row>
    <row r="31" spans="2:71" s="2" customFormat="1" ht="14.45" hidden="1" customHeight="1">
      <c r="B31" s="35"/>
      <c r="F31" s="26" t="s">
        <v>40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5"/>
      <c r="BE31" s="209"/>
    </row>
    <row r="32" spans="2:71" s="2" customFormat="1" ht="14.45" hidden="1" customHeight="1">
      <c r="B32" s="35"/>
      <c r="F32" s="26" t="s">
        <v>41</v>
      </c>
      <c r="L32" s="221">
        <v>0.12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5"/>
      <c r="BE32" s="209"/>
    </row>
    <row r="33" spans="2:57" s="2" customFormat="1" ht="14.45" hidden="1" customHeight="1">
      <c r="B33" s="35"/>
      <c r="F33" s="26" t="s">
        <v>42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5"/>
      <c r="BE33" s="209"/>
    </row>
    <row r="34" spans="2:57" s="1" customFormat="1" ht="6.95" customHeight="1">
      <c r="B34" s="31"/>
      <c r="AR34" s="31"/>
      <c r="BE34" s="208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25" t="s">
        <v>45</v>
      </c>
      <c r="Y35" s="223"/>
      <c r="Z35" s="223"/>
      <c r="AA35" s="223"/>
      <c r="AB35" s="223"/>
      <c r="AC35" s="38"/>
      <c r="AD35" s="38"/>
      <c r="AE35" s="38"/>
      <c r="AF35" s="38"/>
      <c r="AG35" s="38"/>
      <c r="AH35" s="38"/>
      <c r="AI35" s="38"/>
      <c r="AJ35" s="38"/>
      <c r="AK35" s="222">
        <f>SUM(AK26:AK33)</f>
        <v>0</v>
      </c>
      <c r="AL35" s="223"/>
      <c r="AM35" s="223"/>
      <c r="AN35" s="223"/>
      <c r="AO35" s="22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2024-08-06</v>
      </c>
      <c r="AR84" s="47"/>
    </row>
    <row r="85" spans="1:91" s="4" customFormat="1" ht="36.950000000000003" customHeight="1">
      <c r="B85" s="48"/>
      <c r="C85" s="49" t="s">
        <v>16</v>
      </c>
      <c r="L85" s="188" t="str">
        <f>K6</f>
        <v>REKONSTRUKCE HALY CHABAŘOVICE p.č. 976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0" t="str">
        <f>IF(AN8= "","",AN8)</f>
        <v>29. 8. 2024</v>
      </c>
      <c r="AN87" s="190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91" t="str">
        <f>IF(E17="","",E17)</f>
        <v xml:space="preserve"> </v>
      </c>
      <c r="AN89" s="192"/>
      <c r="AO89" s="192"/>
      <c r="AP89" s="192"/>
      <c r="AR89" s="31"/>
      <c r="AS89" s="193" t="s">
        <v>53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1" t="str">
        <f>IF(E20="","",E20)</f>
        <v xml:space="preserve"> </v>
      </c>
      <c r="AN90" s="192"/>
      <c r="AO90" s="192"/>
      <c r="AP90" s="192"/>
      <c r="AR90" s="31"/>
      <c r="AS90" s="195"/>
      <c r="AT90" s="196"/>
      <c r="BD90" s="55"/>
    </row>
    <row r="91" spans="1:91" s="1" customFormat="1" ht="10.9" customHeight="1">
      <c r="B91" s="31"/>
      <c r="AR91" s="31"/>
      <c r="AS91" s="195"/>
      <c r="AT91" s="196"/>
      <c r="BD91" s="55"/>
    </row>
    <row r="92" spans="1:91" s="1" customFormat="1" ht="29.25" customHeight="1">
      <c r="B92" s="31"/>
      <c r="C92" s="197" t="s">
        <v>54</v>
      </c>
      <c r="D92" s="198"/>
      <c r="E92" s="198"/>
      <c r="F92" s="198"/>
      <c r="G92" s="198"/>
      <c r="H92" s="56"/>
      <c r="I92" s="200" t="s">
        <v>55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9" t="s">
        <v>56</v>
      </c>
      <c r="AH92" s="198"/>
      <c r="AI92" s="198"/>
      <c r="AJ92" s="198"/>
      <c r="AK92" s="198"/>
      <c r="AL92" s="198"/>
      <c r="AM92" s="198"/>
      <c r="AN92" s="200" t="s">
        <v>57</v>
      </c>
      <c r="AO92" s="198"/>
      <c r="AP92" s="201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ROUND(SUM(AG95:AG98),2)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ROUND(SUM(AS95:AS98),2)</f>
        <v>0</v>
      </c>
      <c r="AT94" s="68">
        <f>ROUND(SUM(AV94:AW94),2)</f>
        <v>0</v>
      </c>
      <c r="AU94" s="69">
        <f>ROUND(SUM(AU95:AU98),5)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ROUND(SUM(AZ95:AZ98),2)</f>
        <v>0</v>
      </c>
      <c r="BA94" s="68">
        <f>ROUND(SUM(BA95:BA98),2)</f>
        <v>0</v>
      </c>
      <c r="BB94" s="68">
        <f>ROUND(SUM(BB95:BB98),2)</f>
        <v>0</v>
      </c>
      <c r="BC94" s="68">
        <f>ROUND(SUM(BC95:BC98),2)</f>
        <v>0</v>
      </c>
      <c r="BD94" s="70">
        <f>ROUND(SUM(BD95:BD98),2)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2" t="s">
        <v>78</v>
      </c>
      <c r="E95" s="202"/>
      <c r="F95" s="202"/>
      <c r="G95" s="202"/>
      <c r="H95" s="202"/>
      <c r="I95" s="76"/>
      <c r="J95" s="202" t="s">
        <v>79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'01 - Výplně otvorů 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77" t="s">
        <v>80</v>
      </c>
      <c r="AR95" s="74"/>
      <c r="AS95" s="78">
        <v>0</v>
      </c>
      <c r="AT95" s="79">
        <f>ROUND(SUM(AV95:AW95),2)</f>
        <v>0</v>
      </c>
      <c r="AU95" s="80">
        <f>'01 - Výplně otvorů '!P121</f>
        <v>0</v>
      </c>
      <c r="AV95" s="79">
        <f>'01 - Výplně otvorů '!J33</f>
        <v>0</v>
      </c>
      <c r="AW95" s="79">
        <f>'01 - Výplně otvorů '!J34</f>
        <v>0</v>
      </c>
      <c r="AX95" s="79">
        <f>'01 - Výplně otvorů '!J35</f>
        <v>0</v>
      </c>
      <c r="AY95" s="79">
        <f>'01 - Výplně otvorů '!J36</f>
        <v>0</v>
      </c>
      <c r="AZ95" s="79">
        <f>'01 - Výplně otvorů '!F33</f>
        <v>0</v>
      </c>
      <c r="BA95" s="79">
        <f>'01 - Výplně otvorů '!F34</f>
        <v>0</v>
      </c>
      <c r="BB95" s="79">
        <f>'01 - Výplně otvorů '!F35</f>
        <v>0</v>
      </c>
      <c r="BC95" s="79">
        <f>'01 - Výplně otvorů '!F36</f>
        <v>0</v>
      </c>
      <c r="BD95" s="81">
        <f>'01 - Výplně otvorů 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83</v>
      </c>
    </row>
    <row r="96" spans="1:91" s="6" customFormat="1" ht="16.5" customHeight="1">
      <c r="A96" s="73" t="s">
        <v>77</v>
      </c>
      <c r="B96" s="74"/>
      <c r="C96" s="75"/>
      <c r="D96" s="202" t="s">
        <v>84</v>
      </c>
      <c r="E96" s="202"/>
      <c r="F96" s="202"/>
      <c r="G96" s="202"/>
      <c r="H96" s="202"/>
      <c r="I96" s="76"/>
      <c r="J96" s="202" t="s">
        <v>85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'02 - Střešní plášť'!J30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77" t="s">
        <v>80</v>
      </c>
      <c r="AR96" s="74"/>
      <c r="AS96" s="78">
        <v>0</v>
      </c>
      <c r="AT96" s="79">
        <f>ROUND(SUM(AV96:AW96),2)</f>
        <v>0</v>
      </c>
      <c r="AU96" s="80">
        <f>'02 - Střešní plášť'!P123</f>
        <v>0</v>
      </c>
      <c r="AV96" s="79">
        <f>'02 - Střešní plášť'!J33</f>
        <v>0</v>
      </c>
      <c r="AW96" s="79">
        <f>'02 - Střešní plášť'!J34</f>
        <v>0</v>
      </c>
      <c r="AX96" s="79">
        <f>'02 - Střešní plášť'!J35</f>
        <v>0</v>
      </c>
      <c r="AY96" s="79">
        <f>'02 - Střešní plášť'!J36</f>
        <v>0</v>
      </c>
      <c r="AZ96" s="79">
        <f>'02 - Střešní plášť'!F33</f>
        <v>0</v>
      </c>
      <c r="BA96" s="79">
        <f>'02 - Střešní plášť'!F34</f>
        <v>0</v>
      </c>
      <c r="BB96" s="79">
        <f>'02 - Střešní plášť'!F35</f>
        <v>0</v>
      </c>
      <c r="BC96" s="79">
        <f>'02 - Střešní plášť'!F36</f>
        <v>0</v>
      </c>
      <c r="BD96" s="81">
        <f>'02 - Střešní plášť'!F37</f>
        <v>0</v>
      </c>
      <c r="BT96" s="82" t="s">
        <v>81</v>
      </c>
      <c r="BV96" s="82" t="s">
        <v>75</v>
      </c>
      <c r="BW96" s="82" t="s">
        <v>86</v>
      </c>
      <c r="BX96" s="82" t="s">
        <v>4</v>
      </c>
      <c r="CL96" s="82" t="s">
        <v>1</v>
      </c>
      <c r="CM96" s="82" t="s">
        <v>83</v>
      </c>
    </row>
    <row r="97" spans="1:91" s="6" customFormat="1" ht="16.5" customHeight="1">
      <c r="A97" s="73" t="s">
        <v>77</v>
      </c>
      <c r="B97" s="74"/>
      <c r="C97" s="75"/>
      <c r="D97" s="202" t="s">
        <v>87</v>
      </c>
      <c r="E97" s="202"/>
      <c r="F97" s="202"/>
      <c r="G97" s="202"/>
      <c r="H97" s="202"/>
      <c r="I97" s="76"/>
      <c r="J97" s="202" t="s">
        <v>88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3">
        <f>'03 - Obvodový plášť'!J30</f>
        <v>0</v>
      </c>
      <c r="AH97" s="204"/>
      <c r="AI97" s="204"/>
      <c r="AJ97" s="204"/>
      <c r="AK97" s="204"/>
      <c r="AL97" s="204"/>
      <c r="AM97" s="204"/>
      <c r="AN97" s="203">
        <f>SUM(AG97,AT97)</f>
        <v>0</v>
      </c>
      <c r="AO97" s="204"/>
      <c r="AP97" s="204"/>
      <c r="AQ97" s="77" t="s">
        <v>80</v>
      </c>
      <c r="AR97" s="74"/>
      <c r="AS97" s="78">
        <v>0</v>
      </c>
      <c r="AT97" s="79">
        <f>ROUND(SUM(AV97:AW97),2)</f>
        <v>0</v>
      </c>
      <c r="AU97" s="80">
        <f>'03 - Obvodový plášť'!P128</f>
        <v>0</v>
      </c>
      <c r="AV97" s="79">
        <f>'03 - Obvodový plášť'!J33</f>
        <v>0</v>
      </c>
      <c r="AW97" s="79">
        <f>'03 - Obvodový plášť'!J34</f>
        <v>0</v>
      </c>
      <c r="AX97" s="79">
        <f>'03 - Obvodový plášť'!J35</f>
        <v>0</v>
      </c>
      <c r="AY97" s="79">
        <f>'03 - Obvodový plášť'!J36</f>
        <v>0</v>
      </c>
      <c r="AZ97" s="79">
        <f>'03 - Obvodový plášť'!F33</f>
        <v>0</v>
      </c>
      <c r="BA97" s="79">
        <f>'03 - Obvodový plášť'!F34</f>
        <v>0</v>
      </c>
      <c r="BB97" s="79">
        <f>'03 - Obvodový plášť'!F35</f>
        <v>0</v>
      </c>
      <c r="BC97" s="79">
        <f>'03 - Obvodový plášť'!F36</f>
        <v>0</v>
      </c>
      <c r="BD97" s="81">
        <f>'03 - Obvodový plášť'!F37</f>
        <v>0</v>
      </c>
      <c r="BT97" s="82" t="s">
        <v>81</v>
      </c>
      <c r="BV97" s="82" t="s">
        <v>75</v>
      </c>
      <c r="BW97" s="82" t="s">
        <v>89</v>
      </c>
      <c r="BX97" s="82" t="s">
        <v>4</v>
      </c>
      <c r="CL97" s="82" t="s">
        <v>1</v>
      </c>
      <c r="CM97" s="82" t="s">
        <v>83</v>
      </c>
    </row>
    <row r="98" spans="1:91" s="6" customFormat="1" ht="16.5" customHeight="1">
      <c r="A98" s="73" t="s">
        <v>77</v>
      </c>
      <c r="B98" s="74"/>
      <c r="C98" s="75"/>
      <c r="D98" s="202" t="s">
        <v>90</v>
      </c>
      <c r="E98" s="202"/>
      <c r="F98" s="202"/>
      <c r="G98" s="202"/>
      <c r="H98" s="202"/>
      <c r="I98" s="76"/>
      <c r="J98" s="202" t="s">
        <v>91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3">
        <f>'04 - VRN'!J30</f>
        <v>0</v>
      </c>
      <c r="AH98" s="204"/>
      <c r="AI98" s="204"/>
      <c r="AJ98" s="204"/>
      <c r="AK98" s="204"/>
      <c r="AL98" s="204"/>
      <c r="AM98" s="204"/>
      <c r="AN98" s="203">
        <f>SUM(AG98,AT98)</f>
        <v>0</v>
      </c>
      <c r="AO98" s="204"/>
      <c r="AP98" s="204"/>
      <c r="AQ98" s="77" t="s">
        <v>80</v>
      </c>
      <c r="AR98" s="74"/>
      <c r="AS98" s="83">
        <v>0</v>
      </c>
      <c r="AT98" s="84">
        <f>ROUND(SUM(AV98:AW98),2)</f>
        <v>0</v>
      </c>
      <c r="AU98" s="85">
        <f>'04 - VRN'!P118</f>
        <v>0</v>
      </c>
      <c r="AV98" s="84">
        <f>'04 - VRN'!J33</f>
        <v>0</v>
      </c>
      <c r="AW98" s="84">
        <f>'04 - VRN'!J34</f>
        <v>0</v>
      </c>
      <c r="AX98" s="84">
        <f>'04 - VRN'!J35</f>
        <v>0</v>
      </c>
      <c r="AY98" s="84">
        <f>'04 - VRN'!J36</f>
        <v>0</v>
      </c>
      <c r="AZ98" s="84">
        <f>'04 - VRN'!F33</f>
        <v>0</v>
      </c>
      <c r="BA98" s="84">
        <f>'04 - VRN'!F34</f>
        <v>0</v>
      </c>
      <c r="BB98" s="84">
        <f>'04 - VRN'!F35</f>
        <v>0</v>
      </c>
      <c r="BC98" s="84">
        <f>'04 - VRN'!F36</f>
        <v>0</v>
      </c>
      <c r="BD98" s="86">
        <f>'04 - VRN'!F37</f>
        <v>0</v>
      </c>
      <c r="BT98" s="82" t="s">
        <v>81</v>
      </c>
      <c r="BV98" s="82" t="s">
        <v>75</v>
      </c>
      <c r="BW98" s="82" t="s">
        <v>92</v>
      </c>
      <c r="BX98" s="82" t="s">
        <v>4</v>
      </c>
      <c r="CL98" s="82" t="s">
        <v>1</v>
      </c>
      <c r="CM98" s="82" t="s">
        <v>83</v>
      </c>
    </row>
    <row r="99" spans="1:91" s="1" customFormat="1" ht="30" customHeight="1">
      <c r="B99" s="31"/>
      <c r="AR99" s="31"/>
    </row>
    <row r="100" spans="1:91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31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01 - Výplně otvorů '!C2" display="/" xr:uid="{00000000-0004-0000-0000-000000000000}"/>
    <hyperlink ref="A96" location="'02 - Střešní plášť'!C2" display="/" xr:uid="{00000000-0004-0000-0000-000001000000}"/>
    <hyperlink ref="A97" location="'03 - Obvodový plášť'!C2" display="/" xr:uid="{00000000-0004-0000-0000-000002000000}"/>
    <hyperlink ref="A98" location="'04 - VR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3"/>
  <sheetViews>
    <sheetView showGridLines="0" topLeftCell="A159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7" t="str">
        <f>'Rekapitulace stavby'!K6</f>
        <v>REKONSTRUKCE HALY CHABAŘOVICE p.č. 976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95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29. 8. 2024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ROUND((SUM(BE121:BE192)),  2)</f>
        <v>0</v>
      </c>
      <c r="I33" s="91">
        <v>0.21</v>
      </c>
      <c r="J33" s="90">
        <f>ROUND(((SUM(BE121:BE192))*I33),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ROUND((SUM(BF121:BF192)),  2)</f>
        <v>0</v>
      </c>
      <c r="I34" s="91">
        <v>0.12</v>
      </c>
      <c r="J34" s="90">
        <f>ROUND(((SUM(BF121:BF192))*I34),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ROUND((SUM(BG121:BG192)),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ROUND((SUM(BH121:BH192)),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ROUND((SUM(BI121:BI192)),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7" t="str">
        <f>E7</f>
        <v>REKONSTRUKCE HALY CHABAŘOVICE p.č. 976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 xml:space="preserve">01 - Výplně otvorů 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29. 8. 2024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J121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J152</f>
        <v>0</v>
      </c>
      <c r="L99" s="107"/>
    </row>
    <row r="100" spans="2:12" s="8" customFormat="1" ht="24.95" customHeight="1">
      <c r="B100" s="103"/>
      <c r="D100" s="104" t="s">
        <v>104</v>
      </c>
      <c r="E100" s="105"/>
      <c r="F100" s="105"/>
      <c r="G100" s="105"/>
      <c r="H100" s="105"/>
      <c r="I100" s="105"/>
      <c r="J100" s="106">
        <f>J154</f>
        <v>0</v>
      </c>
      <c r="L100" s="103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J155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106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7" t="str">
        <f>E7</f>
        <v>REKONSTRUKCE HALY CHABAŘOVICE p.č. 976</v>
      </c>
      <c r="F111" s="228"/>
      <c r="G111" s="228"/>
      <c r="H111" s="228"/>
      <c r="L111" s="31"/>
    </row>
    <row r="112" spans="2:12" s="1" customFormat="1" ht="12" customHeight="1">
      <c r="B112" s="31"/>
      <c r="C112" s="26" t="s">
        <v>94</v>
      </c>
      <c r="L112" s="31"/>
    </row>
    <row r="113" spans="2:65" s="1" customFormat="1" ht="16.5" customHeight="1">
      <c r="B113" s="31"/>
      <c r="E113" s="188" t="str">
        <f>E9</f>
        <v xml:space="preserve">01 - Výplně otvorů </v>
      </c>
      <c r="F113" s="229"/>
      <c r="G113" s="229"/>
      <c r="H113" s="229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29. 8. 2024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 xml:space="preserve"> </v>
      </c>
      <c r="I117" s="26" t="s">
        <v>29</v>
      </c>
      <c r="J117" s="29" t="str">
        <f>E21</f>
        <v xml:space="preserve"> </v>
      </c>
      <c r="L117" s="31"/>
    </row>
    <row r="118" spans="2:65" s="1" customFormat="1" ht="15.2" customHeight="1">
      <c r="B118" s="31"/>
      <c r="C118" s="26" t="s">
        <v>27</v>
      </c>
      <c r="F118" s="24" t="str">
        <f>IF(E18="","",E18)</f>
        <v>Vyplň údaj</v>
      </c>
      <c r="I118" s="26" t="s">
        <v>31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107</v>
      </c>
      <c r="D120" s="113" t="s">
        <v>58</v>
      </c>
      <c r="E120" s="113" t="s">
        <v>54</v>
      </c>
      <c r="F120" s="113" t="s">
        <v>55</v>
      </c>
      <c r="G120" s="113" t="s">
        <v>108</v>
      </c>
      <c r="H120" s="113" t="s">
        <v>109</v>
      </c>
      <c r="I120" s="113" t="s">
        <v>110</v>
      </c>
      <c r="J120" s="114" t="s">
        <v>98</v>
      </c>
      <c r="K120" s="115" t="s">
        <v>111</v>
      </c>
      <c r="L120" s="111"/>
      <c r="M120" s="58" t="s">
        <v>1</v>
      </c>
      <c r="N120" s="59" t="s">
        <v>37</v>
      </c>
      <c r="O120" s="59" t="s">
        <v>112</v>
      </c>
      <c r="P120" s="59" t="s">
        <v>113</v>
      </c>
      <c r="Q120" s="59" t="s">
        <v>114</v>
      </c>
      <c r="R120" s="59" t="s">
        <v>115</v>
      </c>
      <c r="S120" s="59" t="s">
        <v>116</v>
      </c>
      <c r="T120" s="60" t="s">
        <v>117</v>
      </c>
    </row>
    <row r="121" spans="2:65" s="1" customFormat="1" ht="22.9" customHeight="1">
      <c r="B121" s="31"/>
      <c r="C121" s="63" t="s">
        <v>118</v>
      </c>
      <c r="J121" s="116">
        <f>BK121</f>
        <v>0</v>
      </c>
      <c r="L121" s="31"/>
      <c r="M121" s="61"/>
      <c r="N121" s="52"/>
      <c r="O121" s="52"/>
      <c r="P121" s="117">
        <f>P122+P154</f>
        <v>0</v>
      </c>
      <c r="Q121" s="52"/>
      <c r="R121" s="117">
        <f>R122+R154</f>
        <v>3.0083557800000005</v>
      </c>
      <c r="S121" s="52"/>
      <c r="T121" s="118">
        <f>T122+T154</f>
        <v>0</v>
      </c>
      <c r="AT121" s="16" t="s">
        <v>72</v>
      </c>
      <c r="AU121" s="16" t="s">
        <v>100</v>
      </c>
      <c r="BK121" s="119">
        <f>BK122+BK154</f>
        <v>0</v>
      </c>
    </row>
    <row r="122" spans="2:65" s="11" customFormat="1" ht="25.9" customHeight="1">
      <c r="B122" s="120"/>
      <c r="D122" s="121" t="s">
        <v>72</v>
      </c>
      <c r="E122" s="122" t="s">
        <v>119</v>
      </c>
      <c r="F122" s="122" t="s">
        <v>120</v>
      </c>
      <c r="I122" s="123"/>
      <c r="J122" s="124">
        <f>BK122</f>
        <v>0</v>
      </c>
      <c r="L122" s="120"/>
      <c r="M122" s="125"/>
      <c r="P122" s="126">
        <f>P123+P152</f>
        <v>0</v>
      </c>
      <c r="R122" s="126">
        <f>R123+R152</f>
        <v>1.5775180800000002</v>
      </c>
      <c r="T122" s="127">
        <f>T123+T152</f>
        <v>0</v>
      </c>
      <c r="AR122" s="121" t="s">
        <v>81</v>
      </c>
      <c r="AT122" s="128" t="s">
        <v>72</v>
      </c>
      <c r="AU122" s="128" t="s">
        <v>73</v>
      </c>
      <c r="AY122" s="121" t="s">
        <v>121</v>
      </c>
      <c r="BK122" s="129">
        <f>BK123+BK152</f>
        <v>0</v>
      </c>
    </row>
    <row r="123" spans="2:65" s="11" customFormat="1" ht="22.9" customHeight="1">
      <c r="B123" s="120"/>
      <c r="D123" s="121" t="s">
        <v>72</v>
      </c>
      <c r="E123" s="130" t="s">
        <v>122</v>
      </c>
      <c r="F123" s="130" t="s">
        <v>123</v>
      </c>
      <c r="I123" s="123"/>
      <c r="J123" s="131">
        <f>BK123</f>
        <v>0</v>
      </c>
      <c r="L123" s="120"/>
      <c r="M123" s="125"/>
      <c r="P123" s="126">
        <f>SUM(P124:P151)</f>
        <v>0</v>
      </c>
      <c r="R123" s="126">
        <f>SUM(R124:R151)</f>
        <v>1.5775180800000002</v>
      </c>
      <c r="T123" s="127">
        <f>SUM(T124:T151)</f>
        <v>0</v>
      </c>
      <c r="AR123" s="121" t="s">
        <v>81</v>
      </c>
      <c r="AT123" s="128" t="s">
        <v>72</v>
      </c>
      <c r="AU123" s="128" t="s">
        <v>81</v>
      </c>
      <c r="AY123" s="121" t="s">
        <v>121</v>
      </c>
      <c r="BK123" s="129">
        <f>SUM(BK124:BK151)</f>
        <v>0</v>
      </c>
    </row>
    <row r="124" spans="2:65" s="1" customFormat="1" ht="24.2" customHeight="1">
      <c r="B124" s="132"/>
      <c r="C124" s="133" t="s">
        <v>81</v>
      </c>
      <c r="D124" s="133" t="s">
        <v>124</v>
      </c>
      <c r="E124" s="134" t="s">
        <v>125</v>
      </c>
      <c r="F124" s="135" t="s">
        <v>126</v>
      </c>
      <c r="G124" s="136" t="s">
        <v>127</v>
      </c>
      <c r="H124" s="137">
        <v>39.756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38</v>
      </c>
      <c r="P124" s="143">
        <f>O124*H124</f>
        <v>0</v>
      </c>
      <c r="Q124" s="143">
        <v>3.4680000000000002E-2</v>
      </c>
      <c r="R124" s="143">
        <f>Q124*H124</f>
        <v>1.3787380800000002</v>
      </c>
      <c r="S124" s="143">
        <v>0</v>
      </c>
      <c r="T124" s="144">
        <f>S124*H124</f>
        <v>0</v>
      </c>
      <c r="AR124" s="145" t="s">
        <v>128</v>
      </c>
      <c r="AT124" s="145" t="s">
        <v>124</v>
      </c>
      <c r="AU124" s="145" t="s">
        <v>83</v>
      </c>
      <c r="AY124" s="16" t="s">
        <v>121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81</v>
      </c>
      <c r="BK124" s="146">
        <f>ROUND(I124*H124,2)</f>
        <v>0</v>
      </c>
      <c r="BL124" s="16" t="s">
        <v>128</v>
      </c>
      <c r="BM124" s="145" t="s">
        <v>129</v>
      </c>
    </row>
    <row r="125" spans="2:65" s="12" customFormat="1" ht="11.25">
      <c r="B125" s="147"/>
      <c r="D125" s="148" t="s">
        <v>130</v>
      </c>
      <c r="E125" s="149" t="s">
        <v>1</v>
      </c>
      <c r="F125" s="150" t="s">
        <v>131</v>
      </c>
      <c r="H125" s="149" t="s">
        <v>1</v>
      </c>
      <c r="I125" s="151"/>
      <c r="L125" s="147"/>
      <c r="M125" s="152"/>
      <c r="T125" s="153"/>
      <c r="AT125" s="149" t="s">
        <v>130</v>
      </c>
      <c r="AU125" s="149" t="s">
        <v>83</v>
      </c>
      <c r="AV125" s="12" t="s">
        <v>81</v>
      </c>
      <c r="AW125" s="12" t="s">
        <v>30</v>
      </c>
      <c r="AX125" s="12" t="s">
        <v>73</v>
      </c>
      <c r="AY125" s="149" t="s">
        <v>121</v>
      </c>
    </row>
    <row r="126" spans="2:65" s="13" customFormat="1" ht="11.25">
      <c r="B126" s="154"/>
      <c r="D126" s="148" t="s">
        <v>130</v>
      </c>
      <c r="E126" s="155" t="s">
        <v>1</v>
      </c>
      <c r="F126" s="156" t="s">
        <v>132</v>
      </c>
      <c r="H126" s="157">
        <v>8.58</v>
      </c>
      <c r="I126" s="158"/>
      <c r="L126" s="154"/>
      <c r="M126" s="159"/>
      <c r="T126" s="160"/>
      <c r="AT126" s="155" t="s">
        <v>130</v>
      </c>
      <c r="AU126" s="155" t="s">
        <v>83</v>
      </c>
      <c r="AV126" s="13" t="s">
        <v>83</v>
      </c>
      <c r="AW126" s="13" t="s">
        <v>30</v>
      </c>
      <c r="AX126" s="13" t="s">
        <v>73</v>
      </c>
      <c r="AY126" s="155" t="s">
        <v>121</v>
      </c>
    </row>
    <row r="127" spans="2:65" s="12" customFormat="1" ht="11.25">
      <c r="B127" s="147"/>
      <c r="D127" s="148" t="s">
        <v>130</v>
      </c>
      <c r="E127" s="149" t="s">
        <v>1</v>
      </c>
      <c r="F127" s="150" t="s">
        <v>133</v>
      </c>
      <c r="H127" s="149" t="s">
        <v>1</v>
      </c>
      <c r="I127" s="151"/>
      <c r="L127" s="147"/>
      <c r="M127" s="152"/>
      <c r="T127" s="153"/>
      <c r="AT127" s="149" t="s">
        <v>130</v>
      </c>
      <c r="AU127" s="149" t="s">
        <v>83</v>
      </c>
      <c r="AV127" s="12" t="s">
        <v>81</v>
      </c>
      <c r="AW127" s="12" t="s">
        <v>30</v>
      </c>
      <c r="AX127" s="12" t="s">
        <v>73</v>
      </c>
      <c r="AY127" s="149" t="s">
        <v>121</v>
      </c>
    </row>
    <row r="128" spans="2:65" s="13" customFormat="1" ht="11.25">
      <c r="B128" s="154"/>
      <c r="D128" s="148" t="s">
        <v>130</v>
      </c>
      <c r="E128" s="155" t="s">
        <v>1</v>
      </c>
      <c r="F128" s="156" t="s">
        <v>134</v>
      </c>
      <c r="H128" s="157">
        <v>6.12</v>
      </c>
      <c r="I128" s="158"/>
      <c r="L128" s="154"/>
      <c r="M128" s="159"/>
      <c r="T128" s="160"/>
      <c r="AT128" s="155" t="s">
        <v>130</v>
      </c>
      <c r="AU128" s="155" t="s">
        <v>83</v>
      </c>
      <c r="AV128" s="13" t="s">
        <v>83</v>
      </c>
      <c r="AW128" s="13" t="s">
        <v>30</v>
      </c>
      <c r="AX128" s="13" t="s">
        <v>73</v>
      </c>
      <c r="AY128" s="155" t="s">
        <v>121</v>
      </c>
    </row>
    <row r="129" spans="2:65" s="12" customFormat="1" ht="11.25">
      <c r="B129" s="147"/>
      <c r="D129" s="148" t="s">
        <v>130</v>
      </c>
      <c r="E129" s="149" t="s">
        <v>1</v>
      </c>
      <c r="F129" s="150" t="s">
        <v>135</v>
      </c>
      <c r="H129" s="149" t="s">
        <v>1</v>
      </c>
      <c r="I129" s="151"/>
      <c r="L129" s="147"/>
      <c r="M129" s="152"/>
      <c r="T129" s="153"/>
      <c r="AT129" s="149" t="s">
        <v>130</v>
      </c>
      <c r="AU129" s="149" t="s">
        <v>83</v>
      </c>
      <c r="AV129" s="12" t="s">
        <v>81</v>
      </c>
      <c r="AW129" s="12" t="s">
        <v>30</v>
      </c>
      <c r="AX129" s="12" t="s">
        <v>73</v>
      </c>
      <c r="AY129" s="149" t="s">
        <v>121</v>
      </c>
    </row>
    <row r="130" spans="2:65" s="13" customFormat="1" ht="11.25">
      <c r="B130" s="154"/>
      <c r="D130" s="148" t="s">
        <v>130</v>
      </c>
      <c r="E130" s="155" t="s">
        <v>1</v>
      </c>
      <c r="F130" s="156" t="s">
        <v>136</v>
      </c>
      <c r="H130" s="157">
        <v>5.16</v>
      </c>
      <c r="I130" s="158"/>
      <c r="L130" s="154"/>
      <c r="M130" s="159"/>
      <c r="T130" s="160"/>
      <c r="AT130" s="155" t="s">
        <v>130</v>
      </c>
      <c r="AU130" s="155" t="s">
        <v>83</v>
      </c>
      <c r="AV130" s="13" t="s">
        <v>83</v>
      </c>
      <c r="AW130" s="13" t="s">
        <v>30</v>
      </c>
      <c r="AX130" s="13" t="s">
        <v>73</v>
      </c>
      <c r="AY130" s="155" t="s">
        <v>121</v>
      </c>
    </row>
    <row r="131" spans="2:65" s="12" customFormat="1" ht="11.25">
      <c r="B131" s="147"/>
      <c r="D131" s="148" t="s">
        <v>130</v>
      </c>
      <c r="E131" s="149" t="s">
        <v>1</v>
      </c>
      <c r="F131" s="150" t="s">
        <v>137</v>
      </c>
      <c r="H131" s="149" t="s">
        <v>1</v>
      </c>
      <c r="I131" s="151"/>
      <c r="L131" s="147"/>
      <c r="M131" s="152"/>
      <c r="T131" s="153"/>
      <c r="AT131" s="149" t="s">
        <v>130</v>
      </c>
      <c r="AU131" s="149" t="s">
        <v>83</v>
      </c>
      <c r="AV131" s="12" t="s">
        <v>81</v>
      </c>
      <c r="AW131" s="12" t="s">
        <v>30</v>
      </c>
      <c r="AX131" s="12" t="s">
        <v>73</v>
      </c>
      <c r="AY131" s="149" t="s">
        <v>121</v>
      </c>
    </row>
    <row r="132" spans="2:65" s="13" customFormat="1" ht="11.25">
      <c r="B132" s="154"/>
      <c r="D132" s="148" t="s">
        <v>130</v>
      </c>
      <c r="E132" s="155" t="s">
        <v>1</v>
      </c>
      <c r="F132" s="156" t="s">
        <v>138</v>
      </c>
      <c r="H132" s="157">
        <v>7.95</v>
      </c>
      <c r="I132" s="158"/>
      <c r="L132" s="154"/>
      <c r="M132" s="159"/>
      <c r="T132" s="160"/>
      <c r="AT132" s="155" t="s">
        <v>130</v>
      </c>
      <c r="AU132" s="155" t="s">
        <v>83</v>
      </c>
      <c r="AV132" s="13" t="s">
        <v>83</v>
      </c>
      <c r="AW132" s="13" t="s">
        <v>30</v>
      </c>
      <c r="AX132" s="13" t="s">
        <v>73</v>
      </c>
      <c r="AY132" s="155" t="s">
        <v>121</v>
      </c>
    </row>
    <row r="133" spans="2:65" s="12" customFormat="1" ht="11.25">
      <c r="B133" s="147"/>
      <c r="D133" s="148" t="s">
        <v>130</v>
      </c>
      <c r="E133" s="149" t="s">
        <v>1</v>
      </c>
      <c r="F133" s="150" t="s">
        <v>139</v>
      </c>
      <c r="H133" s="149" t="s">
        <v>1</v>
      </c>
      <c r="I133" s="151"/>
      <c r="L133" s="147"/>
      <c r="M133" s="152"/>
      <c r="T133" s="153"/>
      <c r="AT133" s="149" t="s">
        <v>130</v>
      </c>
      <c r="AU133" s="149" t="s">
        <v>83</v>
      </c>
      <c r="AV133" s="12" t="s">
        <v>81</v>
      </c>
      <c r="AW133" s="12" t="s">
        <v>30</v>
      </c>
      <c r="AX133" s="12" t="s">
        <v>73</v>
      </c>
      <c r="AY133" s="149" t="s">
        <v>121</v>
      </c>
    </row>
    <row r="134" spans="2:65" s="13" customFormat="1" ht="11.25">
      <c r="B134" s="154"/>
      <c r="D134" s="148" t="s">
        <v>130</v>
      </c>
      <c r="E134" s="155" t="s">
        <v>1</v>
      </c>
      <c r="F134" s="156" t="s">
        <v>140</v>
      </c>
      <c r="H134" s="157">
        <v>3.54</v>
      </c>
      <c r="I134" s="158"/>
      <c r="L134" s="154"/>
      <c r="M134" s="159"/>
      <c r="T134" s="160"/>
      <c r="AT134" s="155" t="s">
        <v>130</v>
      </c>
      <c r="AU134" s="155" t="s">
        <v>83</v>
      </c>
      <c r="AV134" s="13" t="s">
        <v>83</v>
      </c>
      <c r="AW134" s="13" t="s">
        <v>30</v>
      </c>
      <c r="AX134" s="13" t="s">
        <v>73</v>
      </c>
      <c r="AY134" s="155" t="s">
        <v>121</v>
      </c>
    </row>
    <row r="135" spans="2:65" s="13" customFormat="1" ht="11.25">
      <c r="B135" s="154"/>
      <c r="D135" s="148" t="s">
        <v>130</v>
      </c>
      <c r="E135" s="155" t="s">
        <v>1</v>
      </c>
      <c r="F135" s="156" t="s">
        <v>141</v>
      </c>
      <c r="H135" s="157">
        <v>1.5960000000000001</v>
      </c>
      <c r="I135" s="158"/>
      <c r="L135" s="154"/>
      <c r="M135" s="159"/>
      <c r="T135" s="160"/>
      <c r="AT135" s="155" t="s">
        <v>130</v>
      </c>
      <c r="AU135" s="155" t="s">
        <v>83</v>
      </c>
      <c r="AV135" s="13" t="s">
        <v>83</v>
      </c>
      <c r="AW135" s="13" t="s">
        <v>30</v>
      </c>
      <c r="AX135" s="13" t="s">
        <v>73</v>
      </c>
      <c r="AY135" s="155" t="s">
        <v>121</v>
      </c>
    </row>
    <row r="136" spans="2:65" s="13" customFormat="1" ht="11.25">
      <c r="B136" s="154"/>
      <c r="D136" s="148" t="s">
        <v>130</v>
      </c>
      <c r="E136" s="155" t="s">
        <v>1</v>
      </c>
      <c r="F136" s="156" t="s">
        <v>142</v>
      </c>
      <c r="H136" s="157">
        <v>6.81</v>
      </c>
      <c r="I136" s="158"/>
      <c r="L136" s="154"/>
      <c r="M136" s="159"/>
      <c r="T136" s="160"/>
      <c r="AT136" s="155" t="s">
        <v>130</v>
      </c>
      <c r="AU136" s="155" t="s">
        <v>83</v>
      </c>
      <c r="AV136" s="13" t="s">
        <v>83</v>
      </c>
      <c r="AW136" s="13" t="s">
        <v>30</v>
      </c>
      <c r="AX136" s="13" t="s">
        <v>73</v>
      </c>
      <c r="AY136" s="155" t="s">
        <v>121</v>
      </c>
    </row>
    <row r="137" spans="2:65" s="14" customFormat="1" ht="11.25">
      <c r="B137" s="161"/>
      <c r="D137" s="148" t="s">
        <v>130</v>
      </c>
      <c r="E137" s="162" t="s">
        <v>1</v>
      </c>
      <c r="F137" s="163" t="s">
        <v>143</v>
      </c>
      <c r="H137" s="164">
        <v>39.756</v>
      </c>
      <c r="I137" s="165"/>
      <c r="L137" s="161"/>
      <c r="M137" s="166"/>
      <c r="T137" s="167"/>
      <c r="AT137" s="162" t="s">
        <v>130</v>
      </c>
      <c r="AU137" s="162" t="s">
        <v>83</v>
      </c>
      <c r="AV137" s="14" t="s">
        <v>128</v>
      </c>
      <c r="AW137" s="14" t="s">
        <v>30</v>
      </c>
      <c r="AX137" s="14" t="s">
        <v>81</v>
      </c>
      <c r="AY137" s="162" t="s">
        <v>121</v>
      </c>
    </row>
    <row r="138" spans="2:65" s="1" customFormat="1" ht="24.2" customHeight="1">
      <c r="B138" s="132"/>
      <c r="C138" s="133" t="s">
        <v>83</v>
      </c>
      <c r="D138" s="133" t="s">
        <v>124</v>
      </c>
      <c r="E138" s="134" t="s">
        <v>144</v>
      </c>
      <c r="F138" s="135" t="s">
        <v>145</v>
      </c>
      <c r="G138" s="136" t="s">
        <v>146</v>
      </c>
      <c r="H138" s="137">
        <v>132.52000000000001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38</v>
      </c>
      <c r="P138" s="143">
        <f>O138*H138</f>
        <v>0</v>
      </c>
      <c r="Q138" s="143">
        <v>1.5E-3</v>
      </c>
      <c r="R138" s="143">
        <f>Q138*H138</f>
        <v>0.19878000000000001</v>
      </c>
      <c r="S138" s="143">
        <v>0</v>
      </c>
      <c r="T138" s="144">
        <f>S138*H138</f>
        <v>0</v>
      </c>
      <c r="AR138" s="145" t="s">
        <v>128</v>
      </c>
      <c r="AT138" s="145" t="s">
        <v>124</v>
      </c>
      <c r="AU138" s="145" t="s">
        <v>83</v>
      </c>
      <c r="AY138" s="16" t="s">
        <v>121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81</v>
      </c>
      <c r="BK138" s="146">
        <f>ROUND(I138*H138,2)</f>
        <v>0</v>
      </c>
      <c r="BL138" s="16" t="s">
        <v>128</v>
      </c>
      <c r="BM138" s="145" t="s">
        <v>147</v>
      </c>
    </row>
    <row r="139" spans="2:65" s="12" customFormat="1" ht="11.25">
      <c r="B139" s="147"/>
      <c r="D139" s="148" t="s">
        <v>130</v>
      </c>
      <c r="E139" s="149" t="s">
        <v>1</v>
      </c>
      <c r="F139" s="150" t="s">
        <v>131</v>
      </c>
      <c r="H139" s="149" t="s">
        <v>1</v>
      </c>
      <c r="I139" s="151"/>
      <c r="L139" s="147"/>
      <c r="M139" s="152"/>
      <c r="T139" s="153"/>
      <c r="AT139" s="149" t="s">
        <v>130</v>
      </c>
      <c r="AU139" s="149" t="s">
        <v>83</v>
      </c>
      <c r="AV139" s="12" t="s">
        <v>81</v>
      </c>
      <c r="AW139" s="12" t="s">
        <v>30</v>
      </c>
      <c r="AX139" s="12" t="s">
        <v>73</v>
      </c>
      <c r="AY139" s="149" t="s">
        <v>121</v>
      </c>
    </row>
    <row r="140" spans="2:65" s="13" customFormat="1" ht="11.25">
      <c r="B140" s="154"/>
      <c r="D140" s="148" t="s">
        <v>130</v>
      </c>
      <c r="E140" s="155" t="s">
        <v>1</v>
      </c>
      <c r="F140" s="156" t="s">
        <v>148</v>
      </c>
      <c r="H140" s="157">
        <v>28.6</v>
      </c>
      <c r="I140" s="158"/>
      <c r="L140" s="154"/>
      <c r="M140" s="159"/>
      <c r="T140" s="160"/>
      <c r="AT140" s="155" t="s">
        <v>130</v>
      </c>
      <c r="AU140" s="155" t="s">
        <v>83</v>
      </c>
      <c r="AV140" s="13" t="s">
        <v>83</v>
      </c>
      <c r="AW140" s="13" t="s">
        <v>30</v>
      </c>
      <c r="AX140" s="13" t="s">
        <v>73</v>
      </c>
      <c r="AY140" s="155" t="s">
        <v>121</v>
      </c>
    </row>
    <row r="141" spans="2:65" s="12" customFormat="1" ht="11.25">
      <c r="B141" s="147"/>
      <c r="D141" s="148" t="s">
        <v>130</v>
      </c>
      <c r="E141" s="149" t="s">
        <v>1</v>
      </c>
      <c r="F141" s="150" t="s">
        <v>133</v>
      </c>
      <c r="H141" s="149" t="s">
        <v>1</v>
      </c>
      <c r="I141" s="151"/>
      <c r="L141" s="147"/>
      <c r="M141" s="152"/>
      <c r="T141" s="153"/>
      <c r="AT141" s="149" t="s">
        <v>130</v>
      </c>
      <c r="AU141" s="149" t="s">
        <v>83</v>
      </c>
      <c r="AV141" s="12" t="s">
        <v>81</v>
      </c>
      <c r="AW141" s="12" t="s">
        <v>30</v>
      </c>
      <c r="AX141" s="12" t="s">
        <v>73</v>
      </c>
      <c r="AY141" s="149" t="s">
        <v>121</v>
      </c>
    </row>
    <row r="142" spans="2:65" s="13" customFormat="1" ht="11.25">
      <c r="B142" s="154"/>
      <c r="D142" s="148" t="s">
        <v>130</v>
      </c>
      <c r="E142" s="155" t="s">
        <v>1</v>
      </c>
      <c r="F142" s="156" t="s">
        <v>149</v>
      </c>
      <c r="H142" s="157">
        <v>20.399999999999999</v>
      </c>
      <c r="I142" s="158"/>
      <c r="L142" s="154"/>
      <c r="M142" s="159"/>
      <c r="T142" s="160"/>
      <c r="AT142" s="155" t="s">
        <v>130</v>
      </c>
      <c r="AU142" s="155" t="s">
        <v>83</v>
      </c>
      <c r="AV142" s="13" t="s">
        <v>83</v>
      </c>
      <c r="AW142" s="13" t="s">
        <v>30</v>
      </c>
      <c r="AX142" s="13" t="s">
        <v>73</v>
      </c>
      <c r="AY142" s="155" t="s">
        <v>121</v>
      </c>
    </row>
    <row r="143" spans="2:65" s="12" customFormat="1" ht="11.25">
      <c r="B143" s="147"/>
      <c r="D143" s="148" t="s">
        <v>130</v>
      </c>
      <c r="E143" s="149" t="s">
        <v>1</v>
      </c>
      <c r="F143" s="150" t="s">
        <v>135</v>
      </c>
      <c r="H143" s="149" t="s">
        <v>1</v>
      </c>
      <c r="I143" s="151"/>
      <c r="L143" s="147"/>
      <c r="M143" s="152"/>
      <c r="T143" s="153"/>
      <c r="AT143" s="149" t="s">
        <v>130</v>
      </c>
      <c r="AU143" s="149" t="s">
        <v>83</v>
      </c>
      <c r="AV143" s="12" t="s">
        <v>81</v>
      </c>
      <c r="AW143" s="12" t="s">
        <v>30</v>
      </c>
      <c r="AX143" s="12" t="s">
        <v>73</v>
      </c>
      <c r="AY143" s="149" t="s">
        <v>121</v>
      </c>
    </row>
    <row r="144" spans="2:65" s="13" customFormat="1" ht="11.25">
      <c r="B144" s="154"/>
      <c r="D144" s="148" t="s">
        <v>130</v>
      </c>
      <c r="E144" s="155" t="s">
        <v>1</v>
      </c>
      <c r="F144" s="156" t="s">
        <v>150</v>
      </c>
      <c r="H144" s="157">
        <v>17.2</v>
      </c>
      <c r="I144" s="158"/>
      <c r="L144" s="154"/>
      <c r="M144" s="159"/>
      <c r="T144" s="160"/>
      <c r="AT144" s="155" t="s">
        <v>130</v>
      </c>
      <c r="AU144" s="155" t="s">
        <v>83</v>
      </c>
      <c r="AV144" s="13" t="s">
        <v>83</v>
      </c>
      <c r="AW144" s="13" t="s">
        <v>30</v>
      </c>
      <c r="AX144" s="13" t="s">
        <v>73</v>
      </c>
      <c r="AY144" s="155" t="s">
        <v>121</v>
      </c>
    </row>
    <row r="145" spans="2:65" s="12" customFormat="1" ht="11.25">
      <c r="B145" s="147"/>
      <c r="D145" s="148" t="s">
        <v>130</v>
      </c>
      <c r="E145" s="149" t="s">
        <v>1</v>
      </c>
      <c r="F145" s="150" t="s">
        <v>137</v>
      </c>
      <c r="H145" s="149" t="s">
        <v>1</v>
      </c>
      <c r="I145" s="151"/>
      <c r="L145" s="147"/>
      <c r="M145" s="152"/>
      <c r="T145" s="153"/>
      <c r="AT145" s="149" t="s">
        <v>130</v>
      </c>
      <c r="AU145" s="149" t="s">
        <v>83</v>
      </c>
      <c r="AV145" s="12" t="s">
        <v>81</v>
      </c>
      <c r="AW145" s="12" t="s">
        <v>30</v>
      </c>
      <c r="AX145" s="12" t="s">
        <v>73</v>
      </c>
      <c r="AY145" s="149" t="s">
        <v>121</v>
      </c>
    </row>
    <row r="146" spans="2:65" s="13" customFormat="1" ht="11.25">
      <c r="B146" s="154"/>
      <c r="D146" s="148" t="s">
        <v>130</v>
      </c>
      <c r="E146" s="155" t="s">
        <v>1</v>
      </c>
      <c r="F146" s="156" t="s">
        <v>151</v>
      </c>
      <c r="H146" s="157">
        <v>26.5</v>
      </c>
      <c r="I146" s="158"/>
      <c r="L146" s="154"/>
      <c r="M146" s="159"/>
      <c r="T146" s="160"/>
      <c r="AT146" s="155" t="s">
        <v>130</v>
      </c>
      <c r="AU146" s="155" t="s">
        <v>83</v>
      </c>
      <c r="AV146" s="13" t="s">
        <v>83</v>
      </c>
      <c r="AW146" s="13" t="s">
        <v>30</v>
      </c>
      <c r="AX146" s="13" t="s">
        <v>73</v>
      </c>
      <c r="AY146" s="155" t="s">
        <v>121</v>
      </c>
    </row>
    <row r="147" spans="2:65" s="12" customFormat="1" ht="11.25">
      <c r="B147" s="147"/>
      <c r="D147" s="148" t="s">
        <v>130</v>
      </c>
      <c r="E147" s="149" t="s">
        <v>1</v>
      </c>
      <c r="F147" s="150" t="s">
        <v>139</v>
      </c>
      <c r="H147" s="149" t="s">
        <v>1</v>
      </c>
      <c r="I147" s="151"/>
      <c r="L147" s="147"/>
      <c r="M147" s="152"/>
      <c r="T147" s="153"/>
      <c r="AT147" s="149" t="s">
        <v>130</v>
      </c>
      <c r="AU147" s="149" t="s">
        <v>83</v>
      </c>
      <c r="AV147" s="12" t="s">
        <v>81</v>
      </c>
      <c r="AW147" s="12" t="s">
        <v>30</v>
      </c>
      <c r="AX147" s="12" t="s">
        <v>73</v>
      </c>
      <c r="AY147" s="149" t="s">
        <v>121</v>
      </c>
    </row>
    <row r="148" spans="2:65" s="13" customFormat="1" ht="11.25">
      <c r="B148" s="154"/>
      <c r="D148" s="148" t="s">
        <v>130</v>
      </c>
      <c r="E148" s="155" t="s">
        <v>1</v>
      </c>
      <c r="F148" s="156" t="s">
        <v>152</v>
      </c>
      <c r="H148" s="157">
        <v>11.8</v>
      </c>
      <c r="I148" s="158"/>
      <c r="L148" s="154"/>
      <c r="M148" s="159"/>
      <c r="T148" s="160"/>
      <c r="AT148" s="155" t="s">
        <v>130</v>
      </c>
      <c r="AU148" s="155" t="s">
        <v>83</v>
      </c>
      <c r="AV148" s="13" t="s">
        <v>83</v>
      </c>
      <c r="AW148" s="13" t="s">
        <v>30</v>
      </c>
      <c r="AX148" s="13" t="s">
        <v>73</v>
      </c>
      <c r="AY148" s="155" t="s">
        <v>121</v>
      </c>
    </row>
    <row r="149" spans="2:65" s="13" customFormat="1" ht="11.25">
      <c r="B149" s="154"/>
      <c r="D149" s="148" t="s">
        <v>130</v>
      </c>
      <c r="E149" s="155" t="s">
        <v>1</v>
      </c>
      <c r="F149" s="156" t="s">
        <v>153</v>
      </c>
      <c r="H149" s="157">
        <v>5.32</v>
      </c>
      <c r="I149" s="158"/>
      <c r="L149" s="154"/>
      <c r="M149" s="159"/>
      <c r="T149" s="160"/>
      <c r="AT149" s="155" t="s">
        <v>130</v>
      </c>
      <c r="AU149" s="155" t="s">
        <v>83</v>
      </c>
      <c r="AV149" s="13" t="s">
        <v>83</v>
      </c>
      <c r="AW149" s="13" t="s">
        <v>30</v>
      </c>
      <c r="AX149" s="13" t="s">
        <v>73</v>
      </c>
      <c r="AY149" s="155" t="s">
        <v>121</v>
      </c>
    </row>
    <row r="150" spans="2:65" s="13" customFormat="1" ht="11.25">
      <c r="B150" s="154"/>
      <c r="D150" s="148" t="s">
        <v>130</v>
      </c>
      <c r="E150" s="155" t="s">
        <v>1</v>
      </c>
      <c r="F150" s="156" t="s">
        <v>154</v>
      </c>
      <c r="H150" s="157">
        <v>22.7</v>
      </c>
      <c r="I150" s="158"/>
      <c r="L150" s="154"/>
      <c r="M150" s="159"/>
      <c r="T150" s="160"/>
      <c r="AT150" s="155" t="s">
        <v>130</v>
      </c>
      <c r="AU150" s="155" t="s">
        <v>83</v>
      </c>
      <c r="AV150" s="13" t="s">
        <v>83</v>
      </c>
      <c r="AW150" s="13" t="s">
        <v>30</v>
      </c>
      <c r="AX150" s="13" t="s">
        <v>73</v>
      </c>
      <c r="AY150" s="155" t="s">
        <v>121</v>
      </c>
    </row>
    <row r="151" spans="2:65" s="14" customFormat="1" ht="11.25">
      <c r="B151" s="161"/>
      <c r="D151" s="148" t="s">
        <v>130</v>
      </c>
      <c r="E151" s="162" t="s">
        <v>1</v>
      </c>
      <c r="F151" s="163" t="s">
        <v>143</v>
      </c>
      <c r="H151" s="164">
        <v>132.51999999999998</v>
      </c>
      <c r="I151" s="165"/>
      <c r="L151" s="161"/>
      <c r="M151" s="166"/>
      <c r="T151" s="167"/>
      <c r="AT151" s="162" t="s">
        <v>130</v>
      </c>
      <c r="AU151" s="162" t="s">
        <v>83</v>
      </c>
      <c r="AV151" s="14" t="s">
        <v>128</v>
      </c>
      <c r="AW151" s="14" t="s">
        <v>30</v>
      </c>
      <c r="AX151" s="14" t="s">
        <v>81</v>
      </c>
      <c r="AY151" s="162" t="s">
        <v>121</v>
      </c>
    </row>
    <row r="152" spans="2:65" s="11" customFormat="1" ht="22.9" customHeight="1">
      <c r="B152" s="120"/>
      <c r="D152" s="121" t="s">
        <v>72</v>
      </c>
      <c r="E152" s="130" t="s">
        <v>155</v>
      </c>
      <c r="F152" s="130" t="s">
        <v>156</v>
      </c>
      <c r="I152" s="123"/>
      <c r="J152" s="131">
        <f>BK152</f>
        <v>0</v>
      </c>
      <c r="L152" s="120"/>
      <c r="M152" s="125"/>
      <c r="P152" s="126">
        <f>P153</f>
        <v>0</v>
      </c>
      <c r="R152" s="126">
        <f>R153</f>
        <v>0</v>
      </c>
      <c r="T152" s="127">
        <f>T153</f>
        <v>0</v>
      </c>
      <c r="AR152" s="121" t="s">
        <v>81</v>
      </c>
      <c r="AT152" s="128" t="s">
        <v>72</v>
      </c>
      <c r="AU152" s="128" t="s">
        <v>81</v>
      </c>
      <c r="AY152" s="121" t="s">
        <v>121</v>
      </c>
      <c r="BK152" s="129">
        <f>BK153</f>
        <v>0</v>
      </c>
    </row>
    <row r="153" spans="2:65" s="1" customFormat="1" ht="21.75" customHeight="1">
      <c r="B153" s="132"/>
      <c r="C153" s="133" t="s">
        <v>157</v>
      </c>
      <c r="D153" s="133" t="s">
        <v>124</v>
      </c>
      <c r="E153" s="134" t="s">
        <v>158</v>
      </c>
      <c r="F153" s="135" t="s">
        <v>159</v>
      </c>
      <c r="G153" s="136" t="s">
        <v>160</v>
      </c>
      <c r="H153" s="137">
        <v>1.5780000000000001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38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128</v>
      </c>
      <c r="AT153" s="145" t="s">
        <v>124</v>
      </c>
      <c r="AU153" s="145" t="s">
        <v>83</v>
      </c>
      <c r="AY153" s="16" t="s">
        <v>121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81</v>
      </c>
      <c r="BK153" s="146">
        <f>ROUND(I153*H153,2)</f>
        <v>0</v>
      </c>
      <c r="BL153" s="16" t="s">
        <v>128</v>
      </c>
      <c r="BM153" s="145" t="s">
        <v>161</v>
      </c>
    </row>
    <row r="154" spans="2:65" s="11" customFormat="1" ht="25.9" customHeight="1">
      <c r="B154" s="120"/>
      <c r="D154" s="121" t="s">
        <v>72</v>
      </c>
      <c r="E154" s="122" t="s">
        <v>162</v>
      </c>
      <c r="F154" s="122" t="s">
        <v>163</v>
      </c>
      <c r="I154" s="123"/>
      <c r="J154" s="124">
        <f>BK154</f>
        <v>0</v>
      </c>
      <c r="L154" s="120"/>
      <c r="M154" s="125"/>
      <c r="P154" s="126">
        <f>P155</f>
        <v>0</v>
      </c>
      <c r="R154" s="126">
        <f>R155</f>
        <v>1.4308377000000001</v>
      </c>
      <c r="T154" s="127">
        <f>T155</f>
        <v>0</v>
      </c>
      <c r="AR154" s="121" t="s">
        <v>83</v>
      </c>
      <c r="AT154" s="128" t="s">
        <v>72</v>
      </c>
      <c r="AU154" s="128" t="s">
        <v>73</v>
      </c>
      <c r="AY154" s="121" t="s">
        <v>121</v>
      </c>
      <c r="BK154" s="129">
        <f>BK155</f>
        <v>0</v>
      </c>
    </row>
    <row r="155" spans="2:65" s="11" customFormat="1" ht="22.9" customHeight="1">
      <c r="B155" s="120"/>
      <c r="D155" s="121" t="s">
        <v>72</v>
      </c>
      <c r="E155" s="130" t="s">
        <v>164</v>
      </c>
      <c r="F155" s="130" t="s">
        <v>165</v>
      </c>
      <c r="I155" s="123"/>
      <c r="J155" s="131">
        <f>BK155</f>
        <v>0</v>
      </c>
      <c r="L155" s="120"/>
      <c r="M155" s="125"/>
      <c r="P155" s="126">
        <f>SUM(P156:P192)</f>
        <v>0</v>
      </c>
      <c r="R155" s="126">
        <f>SUM(R156:R192)</f>
        <v>1.4308377000000001</v>
      </c>
      <c r="T155" s="127">
        <f>SUM(T156:T192)</f>
        <v>0</v>
      </c>
      <c r="AR155" s="121" t="s">
        <v>83</v>
      </c>
      <c r="AT155" s="128" t="s">
        <v>72</v>
      </c>
      <c r="AU155" s="128" t="s">
        <v>81</v>
      </c>
      <c r="AY155" s="121" t="s">
        <v>121</v>
      </c>
      <c r="BK155" s="129">
        <f>SUM(BK156:BK192)</f>
        <v>0</v>
      </c>
    </row>
    <row r="156" spans="2:65" s="1" customFormat="1" ht="24.2" customHeight="1">
      <c r="B156" s="132"/>
      <c r="C156" s="133" t="s">
        <v>128</v>
      </c>
      <c r="D156" s="133" t="s">
        <v>124</v>
      </c>
      <c r="E156" s="134" t="s">
        <v>166</v>
      </c>
      <c r="F156" s="135" t="s">
        <v>167</v>
      </c>
      <c r="G156" s="136" t="s">
        <v>146</v>
      </c>
      <c r="H156" s="137">
        <v>47.05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38</v>
      </c>
      <c r="P156" s="143">
        <f>O156*H156</f>
        <v>0</v>
      </c>
      <c r="Q156" s="143">
        <v>8.5999999999999998E-4</v>
      </c>
      <c r="R156" s="143">
        <f>Q156*H156</f>
        <v>4.0462999999999999E-2</v>
      </c>
      <c r="S156" s="143">
        <v>0</v>
      </c>
      <c r="T156" s="144">
        <f>S156*H156</f>
        <v>0</v>
      </c>
      <c r="AR156" s="145" t="s">
        <v>168</v>
      </c>
      <c r="AT156" s="145" t="s">
        <v>124</v>
      </c>
      <c r="AU156" s="145" t="s">
        <v>83</v>
      </c>
      <c r="AY156" s="16" t="s">
        <v>121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81</v>
      </c>
      <c r="BK156" s="146">
        <f>ROUND(I156*H156,2)</f>
        <v>0</v>
      </c>
      <c r="BL156" s="16" t="s">
        <v>168</v>
      </c>
      <c r="BM156" s="145" t="s">
        <v>169</v>
      </c>
    </row>
    <row r="157" spans="2:65" s="13" customFormat="1" ht="11.25">
      <c r="B157" s="154"/>
      <c r="D157" s="148" t="s">
        <v>130</v>
      </c>
      <c r="E157" s="155" t="s">
        <v>1</v>
      </c>
      <c r="F157" s="156" t="s">
        <v>170</v>
      </c>
      <c r="H157" s="157">
        <v>47.05</v>
      </c>
      <c r="I157" s="158"/>
      <c r="L157" s="154"/>
      <c r="M157" s="159"/>
      <c r="T157" s="160"/>
      <c r="AT157" s="155" t="s">
        <v>130</v>
      </c>
      <c r="AU157" s="155" t="s">
        <v>83</v>
      </c>
      <c r="AV157" s="13" t="s">
        <v>83</v>
      </c>
      <c r="AW157" s="13" t="s">
        <v>30</v>
      </c>
      <c r="AX157" s="13" t="s">
        <v>81</v>
      </c>
      <c r="AY157" s="155" t="s">
        <v>121</v>
      </c>
    </row>
    <row r="158" spans="2:65" s="1" customFormat="1" ht="24.2" customHeight="1">
      <c r="B158" s="132"/>
      <c r="C158" s="168" t="s">
        <v>171</v>
      </c>
      <c r="D158" s="168" t="s">
        <v>172</v>
      </c>
      <c r="E158" s="169" t="s">
        <v>173</v>
      </c>
      <c r="F158" s="170" t="s">
        <v>174</v>
      </c>
      <c r="G158" s="171" t="s">
        <v>127</v>
      </c>
      <c r="H158" s="172">
        <v>103.51</v>
      </c>
      <c r="I158" s="173"/>
      <c r="J158" s="174">
        <f>ROUND(I158*H158,2)</f>
        <v>0</v>
      </c>
      <c r="K158" s="175"/>
      <c r="L158" s="176"/>
      <c r="M158" s="177" t="s">
        <v>1</v>
      </c>
      <c r="N158" s="178" t="s">
        <v>38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175</v>
      </c>
      <c r="AT158" s="145" t="s">
        <v>172</v>
      </c>
      <c r="AU158" s="145" t="s">
        <v>83</v>
      </c>
      <c r="AY158" s="16" t="s">
        <v>121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81</v>
      </c>
      <c r="BK158" s="146">
        <f>ROUND(I158*H158,2)</f>
        <v>0</v>
      </c>
      <c r="BL158" s="16" t="s">
        <v>168</v>
      </c>
      <c r="BM158" s="145" t="s">
        <v>176</v>
      </c>
    </row>
    <row r="159" spans="2:65" s="13" customFormat="1" ht="11.25">
      <c r="B159" s="154"/>
      <c r="D159" s="148" t="s">
        <v>130</v>
      </c>
      <c r="E159" s="155" t="s">
        <v>1</v>
      </c>
      <c r="F159" s="156" t="s">
        <v>177</v>
      </c>
      <c r="H159" s="157">
        <v>103.51</v>
      </c>
      <c r="I159" s="158"/>
      <c r="L159" s="154"/>
      <c r="M159" s="159"/>
      <c r="T159" s="160"/>
      <c r="AT159" s="155" t="s">
        <v>130</v>
      </c>
      <c r="AU159" s="155" t="s">
        <v>83</v>
      </c>
      <c r="AV159" s="13" t="s">
        <v>83</v>
      </c>
      <c r="AW159" s="13" t="s">
        <v>30</v>
      </c>
      <c r="AX159" s="13" t="s">
        <v>81</v>
      </c>
      <c r="AY159" s="155" t="s">
        <v>121</v>
      </c>
    </row>
    <row r="160" spans="2:65" s="1" customFormat="1" ht="24.2" customHeight="1">
      <c r="B160" s="132"/>
      <c r="C160" s="133" t="s">
        <v>122</v>
      </c>
      <c r="D160" s="133" t="s">
        <v>124</v>
      </c>
      <c r="E160" s="134" t="s">
        <v>178</v>
      </c>
      <c r="F160" s="135" t="s">
        <v>179</v>
      </c>
      <c r="G160" s="136" t="s">
        <v>127</v>
      </c>
      <c r="H160" s="137">
        <v>4.4000000000000004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38</v>
      </c>
      <c r="P160" s="143">
        <f>O160*H160</f>
        <v>0</v>
      </c>
      <c r="Q160" s="143">
        <v>7.3999999999999999E-4</v>
      </c>
      <c r="R160" s="143">
        <f>Q160*H160</f>
        <v>3.2560000000000002E-3</v>
      </c>
      <c r="S160" s="143">
        <v>0</v>
      </c>
      <c r="T160" s="144">
        <f>S160*H160</f>
        <v>0</v>
      </c>
      <c r="AR160" s="145" t="s">
        <v>168</v>
      </c>
      <c r="AT160" s="145" t="s">
        <v>124</v>
      </c>
      <c r="AU160" s="145" t="s">
        <v>83</v>
      </c>
      <c r="AY160" s="16" t="s">
        <v>121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81</v>
      </c>
      <c r="BK160" s="146">
        <f>ROUND(I160*H160,2)</f>
        <v>0</v>
      </c>
      <c r="BL160" s="16" t="s">
        <v>168</v>
      </c>
      <c r="BM160" s="145" t="s">
        <v>180</v>
      </c>
    </row>
    <row r="161" spans="2:65" s="12" customFormat="1" ht="11.25">
      <c r="B161" s="147"/>
      <c r="D161" s="148" t="s">
        <v>130</v>
      </c>
      <c r="E161" s="149" t="s">
        <v>1</v>
      </c>
      <c r="F161" s="150" t="s">
        <v>131</v>
      </c>
      <c r="H161" s="149" t="s">
        <v>1</v>
      </c>
      <c r="I161" s="151"/>
      <c r="L161" s="147"/>
      <c r="M161" s="152"/>
      <c r="T161" s="153"/>
      <c r="AT161" s="149" t="s">
        <v>130</v>
      </c>
      <c r="AU161" s="149" t="s">
        <v>83</v>
      </c>
      <c r="AV161" s="12" t="s">
        <v>81</v>
      </c>
      <c r="AW161" s="12" t="s">
        <v>30</v>
      </c>
      <c r="AX161" s="12" t="s">
        <v>73</v>
      </c>
      <c r="AY161" s="149" t="s">
        <v>121</v>
      </c>
    </row>
    <row r="162" spans="2:65" s="13" customFormat="1" ht="11.25">
      <c r="B162" s="154"/>
      <c r="D162" s="148" t="s">
        <v>130</v>
      </c>
      <c r="E162" s="155" t="s">
        <v>1</v>
      </c>
      <c r="F162" s="156" t="s">
        <v>181</v>
      </c>
      <c r="H162" s="157">
        <v>4.4000000000000004</v>
      </c>
      <c r="I162" s="158"/>
      <c r="L162" s="154"/>
      <c r="M162" s="159"/>
      <c r="T162" s="160"/>
      <c r="AT162" s="155" t="s">
        <v>130</v>
      </c>
      <c r="AU162" s="155" t="s">
        <v>83</v>
      </c>
      <c r="AV162" s="13" t="s">
        <v>83</v>
      </c>
      <c r="AW162" s="13" t="s">
        <v>30</v>
      </c>
      <c r="AX162" s="13" t="s">
        <v>73</v>
      </c>
      <c r="AY162" s="155" t="s">
        <v>121</v>
      </c>
    </row>
    <row r="163" spans="2:65" s="14" customFormat="1" ht="11.25">
      <c r="B163" s="161"/>
      <c r="D163" s="148" t="s">
        <v>130</v>
      </c>
      <c r="E163" s="162" t="s">
        <v>1</v>
      </c>
      <c r="F163" s="163" t="s">
        <v>143</v>
      </c>
      <c r="H163" s="164">
        <v>4.4000000000000004</v>
      </c>
      <c r="I163" s="165"/>
      <c r="L163" s="161"/>
      <c r="M163" s="166"/>
      <c r="T163" s="167"/>
      <c r="AT163" s="162" t="s">
        <v>130</v>
      </c>
      <c r="AU163" s="162" t="s">
        <v>83</v>
      </c>
      <c r="AV163" s="14" t="s">
        <v>128</v>
      </c>
      <c r="AW163" s="14" t="s">
        <v>30</v>
      </c>
      <c r="AX163" s="14" t="s">
        <v>81</v>
      </c>
      <c r="AY163" s="162" t="s">
        <v>121</v>
      </c>
    </row>
    <row r="164" spans="2:65" s="1" customFormat="1" ht="21.75" customHeight="1">
      <c r="B164" s="132"/>
      <c r="C164" s="168" t="s">
        <v>182</v>
      </c>
      <c r="D164" s="168" t="s">
        <v>172</v>
      </c>
      <c r="E164" s="169" t="s">
        <v>183</v>
      </c>
      <c r="F164" s="170" t="s">
        <v>184</v>
      </c>
      <c r="G164" s="171" t="s">
        <v>127</v>
      </c>
      <c r="H164" s="172">
        <v>4.4000000000000004</v>
      </c>
      <c r="I164" s="173"/>
      <c r="J164" s="174">
        <f>ROUND(I164*H164,2)</f>
        <v>0</v>
      </c>
      <c r="K164" s="175"/>
      <c r="L164" s="176"/>
      <c r="M164" s="177" t="s">
        <v>1</v>
      </c>
      <c r="N164" s="178" t="s">
        <v>38</v>
      </c>
      <c r="P164" s="143">
        <f>O164*H164</f>
        <v>0</v>
      </c>
      <c r="Q164" s="143">
        <v>2.4029999999999999E-2</v>
      </c>
      <c r="R164" s="143">
        <f>Q164*H164</f>
        <v>0.10573200000000001</v>
      </c>
      <c r="S164" s="143">
        <v>0</v>
      </c>
      <c r="T164" s="144">
        <f>S164*H164</f>
        <v>0</v>
      </c>
      <c r="AR164" s="145" t="s">
        <v>175</v>
      </c>
      <c r="AT164" s="145" t="s">
        <v>172</v>
      </c>
      <c r="AU164" s="145" t="s">
        <v>83</v>
      </c>
      <c r="AY164" s="16" t="s">
        <v>121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81</v>
      </c>
      <c r="BK164" s="146">
        <f>ROUND(I164*H164,2)</f>
        <v>0</v>
      </c>
      <c r="BL164" s="16" t="s">
        <v>168</v>
      </c>
      <c r="BM164" s="145" t="s">
        <v>185</v>
      </c>
    </row>
    <row r="165" spans="2:65" s="1" customFormat="1" ht="24.2" customHeight="1">
      <c r="B165" s="132"/>
      <c r="C165" s="133" t="s">
        <v>186</v>
      </c>
      <c r="D165" s="133" t="s">
        <v>124</v>
      </c>
      <c r="E165" s="134" t="s">
        <v>187</v>
      </c>
      <c r="F165" s="135" t="s">
        <v>188</v>
      </c>
      <c r="G165" s="136" t="s">
        <v>127</v>
      </c>
      <c r="H165" s="137">
        <v>17.670000000000002</v>
      </c>
      <c r="I165" s="138"/>
      <c r="J165" s="139">
        <f>ROUND(I165*H165,2)</f>
        <v>0</v>
      </c>
      <c r="K165" s="140"/>
      <c r="L165" s="31"/>
      <c r="M165" s="141" t="s">
        <v>1</v>
      </c>
      <c r="N165" s="142" t="s">
        <v>38</v>
      </c>
      <c r="P165" s="143">
        <f>O165*H165</f>
        <v>0</v>
      </c>
      <c r="Q165" s="143">
        <v>1.2E-4</v>
      </c>
      <c r="R165" s="143">
        <f>Q165*H165</f>
        <v>2.1204000000000001E-3</v>
      </c>
      <c r="S165" s="143">
        <v>0</v>
      </c>
      <c r="T165" s="144">
        <f>S165*H165</f>
        <v>0</v>
      </c>
      <c r="AR165" s="145" t="s">
        <v>168</v>
      </c>
      <c r="AT165" s="145" t="s">
        <v>124</v>
      </c>
      <c r="AU165" s="145" t="s">
        <v>83</v>
      </c>
      <c r="AY165" s="16" t="s">
        <v>121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81</v>
      </c>
      <c r="BK165" s="146">
        <f>ROUND(I165*H165,2)</f>
        <v>0</v>
      </c>
      <c r="BL165" s="16" t="s">
        <v>168</v>
      </c>
      <c r="BM165" s="145" t="s">
        <v>189</v>
      </c>
    </row>
    <row r="166" spans="2:65" s="12" customFormat="1" ht="11.25">
      <c r="B166" s="147"/>
      <c r="D166" s="148" t="s">
        <v>130</v>
      </c>
      <c r="E166" s="149" t="s">
        <v>1</v>
      </c>
      <c r="F166" s="150" t="s">
        <v>133</v>
      </c>
      <c r="H166" s="149" t="s">
        <v>1</v>
      </c>
      <c r="I166" s="151"/>
      <c r="L166" s="147"/>
      <c r="M166" s="152"/>
      <c r="T166" s="153"/>
      <c r="AT166" s="149" t="s">
        <v>130</v>
      </c>
      <c r="AU166" s="149" t="s">
        <v>83</v>
      </c>
      <c r="AV166" s="12" t="s">
        <v>81</v>
      </c>
      <c r="AW166" s="12" t="s">
        <v>30</v>
      </c>
      <c r="AX166" s="12" t="s">
        <v>73</v>
      </c>
      <c r="AY166" s="149" t="s">
        <v>121</v>
      </c>
    </row>
    <row r="167" spans="2:65" s="13" customFormat="1" ht="11.25">
      <c r="B167" s="154"/>
      <c r="D167" s="148" t="s">
        <v>130</v>
      </c>
      <c r="E167" s="155" t="s">
        <v>1</v>
      </c>
      <c r="F167" s="156" t="s">
        <v>190</v>
      </c>
      <c r="H167" s="157">
        <v>8.5500000000000007</v>
      </c>
      <c r="I167" s="158"/>
      <c r="L167" s="154"/>
      <c r="M167" s="159"/>
      <c r="T167" s="160"/>
      <c r="AT167" s="155" t="s">
        <v>130</v>
      </c>
      <c r="AU167" s="155" t="s">
        <v>83</v>
      </c>
      <c r="AV167" s="13" t="s">
        <v>83</v>
      </c>
      <c r="AW167" s="13" t="s">
        <v>30</v>
      </c>
      <c r="AX167" s="13" t="s">
        <v>73</v>
      </c>
      <c r="AY167" s="155" t="s">
        <v>121</v>
      </c>
    </row>
    <row r="168" spans="2:65" s="12" customFormat="1" ht="11.25">
      <c r="B168" s="147"/>
      <c r="D168" s="148" t="s">
        <v>130</v>
      </c>
      <c r="E168" s="149" t="s">
        <v>1</v>
      </c>
      <c r="F168" s="150" t="s">
        <v>135</v>
      </c>
      <c r="H168" s="149" t="s">
        <v>1</v>
      </c>
      <c r="I168" s="151"/>
      <c r="L168" s="147"/>
      <c r="M168" s="152"/>
      <c r="T168" s="153"/>
      <c r="AT168" s="149" t="s">
        <v>130</v>
      </c>
      <c r="AU168" s="149" t="s">
        <v>83</v>
      </c>
      <c r="AV168" s="12" t="s">
        <v>81</v>
      </c>
      <c r="AW168" s="12" t="s">
        <v>30</v>
      </c>
      <c r="AX168" s="12" t="s">
        <v>73</v>
      </c>
      <c r="AY168" s="149" t="s">
        <v>121</v>
      </c>
    </row>
    <row r="169" spans="2:65" s="13" customFormat="1" ht="11.25">
      <c r="B169" s="154"/>
      <c r="D169" s="148" t="s">
        <v>130</v>
      </c>
      <c r="E169" s="155" t="s">
        <v>1</v>
      </c>
      <c r="F169" s="156" t="s">
        <v>191</v>
      </c>
      <c r="H169" s="157">
        <v>9.1199999999999992</v>
      </c>
      <c r="I169" s="158"/>
      <c r="L169" s="154"/>
      <c r="M169" s="159"/>
      <c r="T169" s="160"/>
      <c r="AT169" s="155" t="s">
        <v>130</v>
      </c>
      <c r="AU169" s="155" t="s">
        <v>83</v>
      </c>
      <c r="AV169" s="13" t="s">
        <v>83</v>
      </c>
      <c r="AW169" s="13" t="s">
        <v>30</v>
      </c>
      <c r="AX169" s="13" t="s">
        <v>73</v>
      </c>
      <c r="AY169" s="155" t="s">
        <v>121</v>
      </c>
    </row>
    <row r="170" spans="2:65" s="14" customFormat="1" ht="11.25">
      <c r="B170" s="161"/>
      <c r="D170" s="148" t="s">
        <v>130</v>
      </c>
      <c r="E170" s="162" t="s">
        <v>1</v>
      </c>
      <c r="F170" s="163" t="s">
        <v>143</v>
      </c>
      <c r="H170" s="164">
        <v>17.670000000000002</v>
      </c>
      <c r="I170" s="165"/>
      <c r="L170" s="161"/>
      <c r="M170" s="166"/>
      <c r="T170" s="167"/>
      <c r="AT170" s="162" t="s">
        <v>130</v>
      </c>
      <c r="AU170" s="162" t="s">
        <v>83</v>
      </c>
      <c r="AV170" s="14" t="s">
        <v>128</v>
      </c>
      <c r="AW170" s="14" t="s">
        <v>30</v>
      </c>
      <c r="AX170" s="14" t="s">
        <v>81</v>
      </c>
      <c r="AY170" s="162" t="s">
        <v>121</v>
      </c>
    </row>
    <row r="171" spans="2:65" s="1" customFormat="1" ht="24.2" customHeight="1">
      <c r="B171" s="132"/>
      <c r="C171" s="168" t="s">
        <v>192</v>
      </c>
      <c r="D171" s="168" t="s">
        <v>172</v>
      </c>
      <c r="E171" s="169" t="s">
        <v>193</v>
      </c>
      <c r="F171" s="170" t="s">
        <v>194</v>
      </c>
      <c r="G171" s="171" t="s">
        <v>127</v>
      </c>
      <c r="H171" s="172">
        <v>17.670000000000002</v>
      </c>
      <c r="I171" s="173"/>
      <c r="J171" s="174">
        <f>ROUND(I171*H171,2)</f>
        <v>0</v>
      </c>
      <c r="K171" s="175"/>
      <c r="L171" s="176"/>
      <c r="M171" s="177" t="s">
        <v>1</v>
      </c>
      <c r="N171" s="178" t="s">
        <v>38</v>
      </c>
      <c r="P171" s="143">
        <f>O171*H171</f>
        <v>0</v>
      </c>
      <c r="Q171" s="143">
        <v>2.7E-2</v>
      </c>
      <c r="R171" s="143">
        <f>Q171*H171</f>
        <v>0.47709000000000001</v>
      </c>
      <c r="S171" s="143">
        <v>0</v>
      </c>
      <c r="T171" s="144">
        <f>S171*H171</f>
        <v>0</v>
      </c>
      <c r="AR171" s="145" t="s">
        <v>175</v>
      </c>
      <c r="AT171" s="145" t="s">
        <v>172</v>
      </c>
      <c r="AU171" s="145" t="s">
        <v>83</v>
      </c>
      <c r="AY171" s="16" t="s">
        <v>121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81</v>
      </c>
      <c r="BK171" s="146">
        <f>ROUND(I171*H171,2)</f>
        <v>0</v>
      </c>
      <c r="BL171" s="16" t="s">
        <v>168</v>
      </c>
      <c r="BM171" s="145" t="s">
        <v>195</v>
      </c>
    </row>
    <row r="172" spans="2:65" s="1" customFormat="1" ht="24.2" customHeight="1">
      <c r="B172" s="132"/>
      <c r="C172" s="133" t="s">
        <v>196</v>
      </c>
      <c r="D172" s="133" t="s">
        <v>124</v>
      </c>
      <c r="E172" s="134" t="s">
        <v>197</v>
      </c>
      <c r="F172" s="135" t="s">
        <v>198</v>
      </c>
      <c r="G172" s="136" t="s">
        <v>127</v>
      </c>
      <c r="H172" s="137">
        <v>13.05</v>
      </c>
      <c r="I172" s="138"/>
      <c r="J172" s="139">
        <f>ROUND(I172*H172,2)</f>
        <v>0</v>
      </c>
      <c r="K172" s="140"/>
      <c r="L172" s="31"/>
      <c r="M172" s="141" t="s">
        <v>1</v>
      </c>
      <c r="N172" s="142" t="s">
        <v>38</v>
      </c>
      <c r="P172" s="143">
        <f>O172*H172</f>
        <v>0</v>
      </c>
      <c r="Q172" s="143">
        <v>3.8000000000000002E-4</v>
      </c>
      <c r="R172" s="143">
        <f>Q172*H172</f>
        <v>4.9590000000000007E-3</v>
      </c>
      <c r="S172" s="143">
        <v>0</v>
      </c>
      <c r="T172" s="144">
        <f>S172*H172</f>
        <v>0</v>
      </c>
      <c r="AR172" s="145" t="s">
        <v>168</v>
      </c>
      <c r="AT172" s="145" t="s">
        <v>124</v>
      </c>
      <c r="AU172" s="145" t="s">
        <v>83</v>
      </c>
      <c r="AY172" s="16" t="s">
        <v>121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81</v>
      </c>
      <c r="BK172" s="146">
        <f>ROUND(I172*H172,2)</f>
        <v>0</v>
      </c>
      <c r="BL172" s="16" t="s">
        <v>168</v>
      </c>
      <c r="BM172" s="145" t="s">
        <v>199</v>
      </c>
    </row>
    <row r="173" spans="2:65" s="12" customFormat="1" ht="11.25">
      <c r="B173" s="147"/>
      <c r="D173" s="148" t="s">
        <v>130</v>
      </c>
      <c r="E173" s="149" t="s">
        <v>1</v>
      </c>
      <c r="F173" s="150" t="s">
        <v>137</v>
      </c>
      <c r="H173" s="149" t="s">
        <v>1</v>
      </c>
      <c r="I173" s="151"/>
      <c r="L173" s="147"/>
      <c r="M173" s="152"/>
      <c r="T173" s="153"/>
      <c r="AT173" s="149" t="s">
        <v>130</v>
      </c>
      <c r="AU173" s="149" t="s">
        <v>83</v>
      </c>
      <c r="AV173" s="12" t="s">
        <v>81</v>
      </c>
      <c r="AW173" s="12" t="s">
        <v>30</v>
      </c>
      <c r="AX173" s="12" t="s">
        <v>73</v>
      </c>
      <c r="AY173" s="149" t="s">
        <v>121</v>
      </c>
    </row>
    <row r="174" spans="2:65" s="13" customFormat="1" ht="11.25">
      <c r="B174" s="154"/>
      <c r="D174" s="148" t="s">
        <v>130</v>
      </c>
      <c r="E174" s="155" t="s">
        <v>1</v>
      </c>
      <c r="F174" s="156" t="s">
        <v>200</v>
      </c>
      <c r="H174" s="157">
        <v>8.6999999999999993</v>
      </c>
      <c r="I174" s="158"/>
      <c r="L174" s="154"/>
      <c r="M174" s="159"/>
      <c r="T174" s="160"/>
      <c r="AT174" s="155" t="s">
        <v>130</v>
      </c>
      <c r="AU174" s="155" t="s">
        <v>83</v>
      </c>
      <c r="AV174" s="13" t="s">
        <v>83</v>
      </c>
      <c r="AW174" s="13" t="s">
        <v>30</v>
      </c>
      <c r="AX174" s="13" t="s">
        <v>73</v>
      </c>
      <c r="AY174" s="155" t="s">
        <v>121</v>
      </c>
    </row>
    <row r="175" spans="2:65" s="12" customFormat="1" ht="11.25">
      <c r="B175" s="147"/>
      <c r="D175" s="148" t="s">
        <v>130</v>
      </c>
      <c r="E175" s="149" t="s">
        <v>1</v>
      </c>
      <c r="F175" s="150" t="s">
        <v>139</v>
      </c>
      <c r="H175" s="149" t="s">
        <v>1</v>
      </c>
      <c r="I175" s="151"/>
      <c r="L175" s="147"/>
      <c r="M175" s="152"/>
      <c r="T175" s="153"/>
      <c r="AT175" s="149" t="s">
        <v>130</v>
      </c>
      <c r="AU175" s="149" t="s">
        <v>83</v>
      </c>
      <c r="AV175" s="12" t="s">
        <v>81</v>
      </c>
      <c r="AW175" s="12" t="s">
        <v>30</v>
      </c>
      <c r="AX175" s="12" t="s">
        <v>73</v>
      </c>
      <c r="AY175" s="149" t="s">
        <v>121</v>
      </c>
    </row>
    <row r="176" spans="2:65" s="13" customFormat="1" ht="11.25">
      <c r="B176" s="154"/>
      <c r="D176" s="148" t="s">
        <v>130</v>
      </c>
      <c r="E176" s="155" t="s">
        <v>1</v>
      </c>
      <c r="F176" s="156" t="s">
        <v>201</v>
      </c>
      <c r="H176" s="157">
        <v>4.3499999999999996</v>
      </c>
      <c r="I176" s="158"/>
      <c r="L176" s="154"/>
      <c r="M176" s="159"/>
      <c r="T176" s="160"/>
      <c r="AT176" s="155" t="s">
        <v>130</v>
      </c>
      <c r="AU176" s="155" t="s">
        <v>83</v>
      </c>
      <c r="AV176" s="13" t="s">
        <v>83</v>
      </c>
      <c r="AW176" s="13" t="s">
        <v>30</v>
      </c>
      <c r="AX176" s="13" t="s">
        <v>73</v>
      </c>
      <c r="AY176" s="155" t="s">
        <v>121</v>
      </c>
    </row>
    <row r="177" spans="2:65" s="14" customFormat="1" ht="11.25">
      <c r="B177" s="161"/>
      <c r="D177" s="148" t="s">
        <v>130</v>
      </c>
      <c r="E177" s="162" t="s">
        <v>1</v>
      </c>
      <c r="F177" s="163" t="s">
        <v>143</v>
      </c>
      <c r="H177" s="164">
        <v>13.049999999999999</v>
      </c>
      <c r="I177" s="165"/>
      <c r="L177" s="161"/>
      <c r="M177" s="166"/>
      <c r="T177" s="167"/>
      <c r="AT177" s="162" t="s">
        <v>130</v>
      </c>
      <c r="AU177" s="162" t="s">
        <v>83</v>
      </c>
      <c r="AV177" s="14" t="s">
        <v>128</v>
      </c>
      <c r="AW177" s="14" t="s">
        <v>30</v>
      </c>
      <c r="AX177" s="14" t="s">
        <v>81</v>
      </c>
      <c r="AY177" s="162" t="s">
        <v>121</v>
      </c>
    </row>
    <row r="178" spans="2:65" s="1" customFormat="1" ht="24.2" customHeight="1">
      <c r="B178" s="132"/>
      <c r="C178" s="168" t="s">
        <v>202</v>
      </c>
      <c r="D178" s="168" t="s">
        <v>172</v>
      </c>
      <c r="E178" s="169" t="s">
        <v>203</v>
      </c>
      <c r="F178" s="170" t="s">
        <v>204</v>
      </c>
      <c r="G178" s="171" t="s">
        <v>127</v>
      </c>
      <c r="H178" s="172">
        <v>13.05</v>
      </c>
      <c r="I178" s="173"/>
      <c r="J178" s="174">
        <f>ROUND(I178*H178,2)</f>
        <v>0</v>
      </c>
      <c r="K178" s="175"/>
      <c r="L178" s="176"/>
      <c r="M178" s="177" t="s">
        <v>1</v>
      </c>
      <c r="N178" s="178" t="s">
        <v>38</v>
      </c>
      <c r="P178" s="143">
        <f>O178*H178</f>
        <v>0</v>
      </c>
      <c r="Q178" s="143">
        <v>2.741E-2</v>
      </c>
      <c r="R178" s="143">
        <f>Q178*H178</f>
        <v>0.35770050000000003</v>
      </c>
      <c r="S178" s="143">
        <v>0</v>
      </c>
      <c r="T178" s="144">
        <f>S178*H178</f>
        <v>0</v>
      </c>
      <c r="AR178" s="145" t="s">
        <v>175</v>
      </c>
      <c r="AT178" s="145" t="s">
        <v>172</v>
      </c>
      <c r="AU178" s="145" t="s">
        <v>83</v>
      </c>
      <c r="AY178" s="16" t="s">
        <v>121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81</v>
      </c>
      <c r="BK178" s="146">
        <f>ROUND(I178*H178,2)</f>
        <v>0</v>
      </c>
      <c r="BL178" s="16" t="s">
        <v>168</v>
      </c>
      <c r="BM178" s="145" t="s">
        <v>205</v>
      </c>
    </row>
    <row r="179" spans="2:65" s="1" customFormat="1" ht="24.2" customHeight="1">
      <c r="B179" s="132"/>
      <c r="C179" s="133" t="s">
        <v>8</v>
      </c>
      <c r="D179" s="133" t="s">
        <v>124</v>
      </c>
      <c r="E179" s="134" t="s">
        <v>206</v>
      </c>
      <c r="F179" s="135" t="s">
        <v>207</v>
      </c>
      <c r="G179" s="136" t="s">
        <v>208</v>
      </c>
      <c r="H179" s="137">
        <v>1</v>
      </c>
      <c r="I179" s="138"/>
      <c r="J179" s="139">
        <f>ROUND(I179*H179,2)</f>
        <v>0</v>
      </c>
      <c r="K179" s="140"/>
      <c r="L179" s="31"/>
      <c r="M179" s="141" t="s">
        <v>1</v>
      </c>
      <c r="N179" s="142" t="s">
        <v>38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168</v>
      </c>
      <c r="AT179" s="145" t="s">
        <v>124</v>
      </c>
      <c r="AU179" s="145" t="s">
        <v>83</v>
      </c>
      <c r="AY179" s="16" t="s">
        <v>121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81</v>
      </c>
      <c r="BK179" s="146">
        <f>ROUND(I179*H179,2)</f>
        <v>0</v>
      </c>
      <c r="BL179" s="16" t="s">
        <v>168</v>
      </c>
      <c r="BM179" s="145" t="s">
        <v>209</v>
      </c>
    </row>
    <row r="180" spans="2:65" s="12" customFormat="1" ht="11.25">
      <c r="B180" s="147"/>
      <c r="D180" s="148" t="s">
        <v>130</v>
      </c>
      <c r="E180" s="149" t="s">
        <v>1</v>
      </c>
      <c r="F180" s="150" t="s">
        <v>137</v>
      </c>
      <c r="H180" s="149" t="s">
        <v>1</v>
      </c>
      <c r="I180" s="151"/>
      <c r="L180" s="147"/>
      <c r="M180" s="152"/>
      <c r="T180" s="153"/>
      <c r="AT180" s="149" t="s">
        <v>130</v>
      </c>
      <c r="AU180" s="149" t="s">
        <v>83</v>
      </c>
      <c r="AV180" s="12" t="s">
        <v>81</v>
      </c>
      <c r="AW180" s="12" t="s">
        <v>30</v>
      </c>
      <c r="AX180" s="12" t="s">
        <v>73</v>
      </c>
      <c r="AY180" s="149" t="s">
        <v>121</v>
      </c>
    </row>
    <row r="181" spans="2:65" s="13" customFormat="1" ht="11.25">
      <c r="B181" s="154"/>
      <c r="D181" s="148" t="s">
        <v>130</v>
      </c>
      <c r="E181" s="155" t="s">
        <v>1</v>
      </c>
      <c r="F181" s="156" t="s">
        <v>81</v>
      </c>
      <c r="H181" s="157">
        <v>1</v>
      </c>
      <c r="I181" s="158"/>
      <c r="L181" s="154"/>
      <c r="M181" s="159"/>
      <c r="T181" s="160"/>
      <c r="AT181" s="155" t="s">
        <v>130</v>
      </c>
      <c r="AU181" s="155" t="s">
        <v>83</v>
      </c>
      <c r="AV181" s="13" t="s">
        <v>83</v>
      </c>
      <c r="AW181" s="13" t="s">
        <v>30</v>
      </c>
      <c r="AX181" s="13" t="s">
        <v>73</v>
      </c>
      <c r="AY181" s="155" t="s">
        <v>121</v>
      </c>
    </row>
    <row r="182" spans="2:65" s="14" customFormat="1" ht="11.25">
      <c r="B182" s="161"/>
      <c r="D182" s="148" t="s">
        <v>130</v>
      </c>
      <c r="E182" s="162" t="s">
        <v>1</v>
      </c>
      <c r="F182" s="163" t="s">
        <v>143</v>
      </c>
      <c r="H182" s="164">
        <v>1</v>
      </c>
      <c r="I182" s="165"/>
      <c r="L182" s="161"/>
      <c r="M182" s="166"/>
      <c r="T182" s="167"/>
      <c r="AT182" s="162" t="s">
        <v>130</v>
      </c>
      <c r="AU182" s="162" t="s">
        <v>83</v>
      </c>
      <c r="AV182" s="14" t="s">
        <v>128</v>
      </c>
      <c r="AW182" s="14" t="s">
        <v>30</v>
      </c>
      <c r="AX182" s="14" t="s">
        <v>81</v>
      </c>
      <c r="AY182" s="162" t="s">
        <v>121</v>
      </c>
    </row>
    <row r="183" spans="2:65" s="1" customFormat="1" ht="24.2" customHeight="1">
      <c r="B183" s="132"/>
      <c r="C183" s="168" t="s">
        <v>210</v>
      </c>
      <c r="D183" s="168" t="s">
        <v>172</v>
      </c>
      <c r="E183" s="169" t="s">
        <v>211</v>
      </c>
      <c r="F183" s="170" t="s">
        <v>212</v>
      </c>
      <c r="G183" s="171" t="s">
        <v>127</v>
      </c>
      <c r="H183" s="172">
        <v>2.16</v>
      </c>
      <c r="I183" s="173"/>
      <c r="J183" s="174">
        <f>ROUND(I183*H183,2)</f>
        <v>0</v>
      </c>
      <c r="K183" s="175"/>
      <c r="L183" s="176"/>
      <c r="M183" s="177" t="s">
        <v>1</v>
      </c>
      <c r="N183" s="178" t="s">
        <v>38</v>
      </c>
      <c r="P183" s="143">
        <f>O183*H183</f>
        <v>0</v>
      </c>
      <c r="Q183" s="143">
        <v>2.4230000000000002E-2</v>
      </c>
      <c r="R183" s="143">
        <f>Q183*H183</f>
        <v>5.233680000000001E-2</v>
      </c>
      <c r="S183" s="143">
        <v>0</v>
      </c>
      <c r="T183" s="144">
        <f>S183*H183</f>
        <v>0</v>
      </c>
      <c r="AR183" s="145" t="s">
        <v>175</v>
      </c>
      <c r="AT183" s="145" t="s">
        <v>172</v>
      </c>
      <c r="AU183" s="145" t="s">
        <v>83</v>
      </c>
      <c r="AY183" s="16" t="s">
        <v>121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81</v>
      </c>
      <c r="BK183" s="146">
        <f>ROUND(I183*H183,2)</f>
        <v>0</v>
      </c>
      <c r="BL183" s="16" t="s">
        <v>168</v>
      </c>
      <c r="BM183" s="145" t="s">
        <v>213</v>
      </c>
    </row>
    <row r="184" spans="2:65" s="13" customFormat="1" ht="11.25">
      <c r="B184" s="154"/>
      <c r="D184" s="148" t="s">
        <v>130</v>
      </c>
      <c r="E184" s="155" t="s">
        <v>1</v>
      </c>
      <c r="F184" s="156" t="s">
        <v>214</v>
      </c>
      <c r="H184" s="157">
        <v>2.16</v>
      </c>
      <c r="I184" s="158"/>
      <c r="L184" s="154"/>
      <c r="M184" s="159"/>
      <c r="T184" s="160"/>
      <c r="AT184" s="155" t="s">
        <v>130</v>
      </c>
      <c r="AU184" s="155" t="s">
        <v>83</v>
      </c>
      <c r="AV184" s="13" t="s">
        <v>83</v>
      </c>
      <c r="AW184" s="13" t="s">
        <v>30</v>
      </c>
      <c r="AX184" s="13" t="s">
        <v>73</v>
      </c>
      <c r="AY184" s="155" t="s">
        <v>121</v>
      </c>
    </row>
    <row r="185" spans="2:65" s="14" customFormat="1" ht="11.25">
      <c r="B185" s="161"/>
      <c r="D185" s="148" t="s">
        <v>130</v>
      </c>
      <c r="E185" s="162" t="s">
        <v>1</v>
      </c>
      <c r="F185" s="163" t="s">
        <v>143</v>
      </c>
      <c r="H185" s="164">
        <v>2.16</v>
      </c>
      <c r="I185" s="165"/>
      <c r="L185" s="161"/>
      <c r="M185" s="166"/>
      <c r="T185" s="167"/>
      <c r="AT185" s="162" t="s">
        <v>130</v>
      </c>
      <c r="AU185" s="162" t="s">
        <v>83</v>
      </c>
      <c r="AV185" s="14" t="s">
        <v>128</v>
      </c>
      <c r="AW185" s="14" t="s">
        <v>30</v>
      </c>
      <c r="AX185" s="14" t="s">
        <v>81</v>
      </c>
      <c r="AY185" s="162" t="s">
        <v>121</v>
      </c>
    </row>
    <row r="186" spans="2:65" s="1" customFormat="1" ht="24.2" customHeight="1">
      <c r="B186" s="132"/>
      <c r="C186" s="133" t="s">
        <v>215</v>
      </c>
      <c r="D186" s="133" t="s">
        <v>124</v>
      </c>
      <c r="E186" s="134" t="s">
        <v>216</v>
      </c>
      <c r="F186" s="135" t="s">
        <v>217</v>
      </c>
      <c r="G186" s="136" t="s">
        <v>208</v>
      </c>
      <c r="H186" s="137">
        <v>2</v>
      </c>
      <c r="I186" s="138"/>
      <c r="J186" s="139">
        <f>ROUND(I186*H186,2)</f>
        <v>0</v>
      </c>
      <c r="K186" s="140"/>
      <c r="L186" s="31"/>
      <c r="M186" s="141" t="s">
        <v>1</v>
      </c>
      <c r="N186" s="142" t="s">
        <v>38</v>
      </c>
      <c r="P186" s="143">
        <f>O186*H186</f>
        <v>0</v>
      </c>
      <c r="Q186" s="143">
        <v>5.9000000000000003E-4</v>
      </c>
      <c r="R186" s="143">
        <f>Q186*H186</f>
        <v>1.1800000000000001E-3</v>
      </c>
      <c r="S186" s="143">
        <v>0</v>
      </c>
      <c r="T186" s="144">
        <f>S186*H186</f>
        <v>0</v>
      </c>
      <c r="AR186" s="145" t="s">
        <v>168</v>
      </c>
      <c r="AT186" s="145" t="s">
        <v>124</v>
      </c>
      <c r="AU186" s="145" t="s">
        <v>83</v>
      </c>
      <c r="AY186" s="16" t="s">
        <v>121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81</v>
      </c>
      <c r="BK186" s="146">
        <f>ROUND(I186*H186,2)</f>
        <v>0</v>
      </c>
      <c r="BL186" s="16" t="s">
        <v>168</v>
      </c>
      <c r="BM186" s="145" t="s">
        <v>218</v>
      </c>
    </row>
    <row r="187" spans="2:65" s="13" customFormat="1" ht="11.25">
      <c r="B187" s="154"/>
      <c r="D187" s="148" t="s">
        <v>130</v>
      </c>
      <c r="E187" s="155" t="s">
        <v>1</v>
      </c>
      <c r="F187" s="156" t="s">
        <v>83</v>
      </c>
      <c r="H187" s="157">
        <v>2</v>
      </c>
      <c r="I187" s="158"/>
      <c r="L187" s="154"/>
      <c r="M187" s="159"/>
      <c r="T187" s="160"/>
      <c r="AT187" s="155" t="s">
        <v>130</v>
      </c>
      <c r="AU187" s="155" t="s">
        <v>83</v>
      </c>
      <c r="AV187" s="13" t="s">
        <v>83</v>
      </c>
      <c r="AW187" s="13" t="s">
        <v>30</v>
      </c>
      <c r="AX187" s="13" t="s">
        <v>73</v>
      </c>
      <c r="AY187" s="155" t="s">
        <v>121</v>
      </c>
    </row>
    <row r="188" spans="2:65" s="14" customFormat="1" ht="11.25">
      <c r="B188" s="161"/>
      <c r="D188" s="148" t="s">
        <v>130</v>
      </c>
      <c r="E188" s="162" t="s">
        <v>1</v>
      </c>
      <c r="F188" s="163" t="s">
        <v>143</v>
      </c>
      <c r="H188" s="164">
        <v>2</v>
      </c>
      <c r="I188" s="165"/>
      <c r="L188" s="161"/>
      <c r="M188" s="166"/>
      <c r="T188" s="167"/>
      <c r="AT188" s="162" t="s">
        <v>130</v>
      </c>
      <c r="AU188" s="162" t="s">
        <v>83</v>
      </c>
      <c r="AV188" s="14" t="s">
        <v>128</v>
      </c>
      <c r="AW188" s="14" t="s">
        <v>30</v>
      </c>
      <c r="AX188" s="14" t="s">
        <v>81</v>
      </c>
      <c r="AY188" s="162" t="s">
        <v>121</v>
      </c>
    </row>
    <row r="189" spans="2:65" s="1" customFormat="1" ht="24.2" customHeight="1">
      <c r="B189" s="132"/>
      <c r="C189" s="168" t="s">
        <v>219</v>
      </c>
      <c r="D189" s="168" t="s">
        <v>172</v>
      </c>
      <c r="E189" s="169" t="s">
        <v>220</v>
      </c>
      <c r="F189" s="170" t="s">
        <v>221</v>
      </c>
      <c r="G189" s="171" t="s">
        <v>208</v>
      </c>
      <c r="H189" s="172">
        <v>2</v>
      </c>
      <c r="I189" s="173"/>
      <c r="J189" s="174">
        <f>ROUND(I189*H189,2)</f>
        <v>0</v>
      </c>
      <c r="K189" s="175"/>
      <c r="L189" s="176"/>
      <c r="M189" s="177" t="s">
        <v>1</v>
      </c>
      <c r="N189" s="178" t="s">
        <v>38</v>
      </c>
      <c r="P189" s="143">
        <f>O189*H189</f>
        <v>0</v>
      </c>
      <c r="Q189" s="143">
        <v>0.18099999999999999</v>
      </c>
      <c r="R189" s="143">
        <f>Q189*H189</f>
        <v>0.36199999999999999</v>
      </c>
      <c r="S189" s="143">
        <v>0</v>
      </c>
      <c r="T189" s="144">
        <f>S189*H189</f>
        <v>0</v>
      </c>
      <c r="AR189" s="145" t="s">
        <v>175</v>
      </c>
      <c r="AT189" s="145" t="s">
        <v>172</v>
      </c>
      <c r="AU189" s="145" t="s">
        <v>83</v>
      </c>
      <c r="AY189" s="16" t="s">
        <v>121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6" t="s">
        <v>81</v>
      </c>
      <c r="BK189" s="146">
        <f>ROUND(I189*H189,2)</f>
        <v>0</v>
      </c>
      <c r="BL189" s="16" t="s">
        <v>168</v>
      </c>
      <c r="BM189" s="145" t="s">
        <v>222</v>
      </c>
    </row>
    <row r="190" spans="2:65" s="1" customFormat="1" ht="24.2" customHeight="1">
      <c r="B190" s="132"/>
      <c r="C190" s="133" t="s">
        <v>168</v>
      </c>
      <c r="D190" s="133" t="s">
        <v>124</v>
      </c>
      <c r="E190" s="134" t="s">
        <v>223</v>
      </c>
      <c r="F190" s="135" t="s">
        <v>224</v>
      </c>
      <c r="G190" s="136" t="s">
        <v>208</v>
      </c>
      <c r="H190" s="137">
        <v>2</v>
      </c>
      <c r="I190" s="138"/>
      <c r="J190" s="139">
        <f>ROUND(I190*H190,2)</f>
        <v>0</v>
      </c>
      <c r="K190" s="140"/>
      <c r="L190" s="31"/>
      <c r="M190" s="141" t="s">
        <v>1</v>
      </c>
      <c r="N190" s="142" t="s">
        <v>38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168</v>
      </c>
      <c r="AT190" s="145" t="s">
        <v>124</v>
      </c>
      <c r="AU190" s="145" t="s">
        <v>83</v>
      </c>
      <c r="AY190" s="16" t="s">
        <v>121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81</v>
      </c>
      <c r="BK190" s="146">
        <f>ROUND(I190*H190,2)</f>
        <v>0</v>
      </c>
      <c r="BL190" s="16" t="s">
        <v>168</v>
      </c>
      <c r="BM190" s="145" t="s">
        <v>225</v>
      </c>
    </row>
    <row r="191" spans="2:65" s="1" customFormat="1" ht="24.2" customHeight="1">
      <c r="B191" s="132"/>
      <c r="C191" s="168" t="s">
        <v>226</v>
      </c>
      <c r="D191" s="168" t="s">
        <v>172</v>
      </c>
      <c r="E191" s="169" t="s">
        <v>227</v>
      </c>
      <c r="F191" s="170" t="s">
        <v>228</v>
      </c>
      <c r="G191" s="171" t="s">
        <v>208</v>
      </c>
      <c r="H191" s="172">
        <v>2</v>
      </c>
      <c r="I191" s="173"/>
      <c r="J191" s="174">
        <f>ROUND(I191*H191,2)</f>
        <v>0</v>
      </c>
      <c r="K191" s="175"/>
      <c r="L191" s="176"/>
      <c r="M191" s="177" t="s">
        <v>1</v>
      </c>
      <c r="N191" s="178" t="s">
        <v>38</v>
      </c>
      <c r="P191" s="143">
        <f>O191*H191</f>
        <v>0</v>
      </c>
      <c r="Q191" s="143">
        <v>1.2E-2</v>
      </c>
      <c r="R191" s="143">
        <f>Q191*H191</f>
        <v>2.4E-2</v>
      </c>
      <c r="S191" s="143">
        <v>0</v>
      </c>
      <c r="T191" s="144">
        <f>S191*H191</f>
        <v>0</v>
      </c>
      <c r="AR191" s="145" t="s">
        <v>175</v>
      </c>
      <c r="AT191" s="145" t="s">
        <v>172</v>
      </c>
      <c r="AU191" s="145" t="s">
        <v>83</v>
      </c>
      <c r="AY191" s="16" t="s">
        <v>121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6" t="s">
        <v>81</v>
      </c>
      <c r="BK191" s="146">
        <f>ROUND(I191*H191,2)</f>
        <v>0</v>
      </c>
      <c r="BL191" s="16" t="s">
        <v>168</v>
      </c>
      <c r="BM191" s="145" t="s">
        <v>229</v>
      </c>
    </row>
    <row r="192" spans="2:65" s="1" customFormat="1" ht="24.2" customHeight="1">
      <c r="B192" s="132"/>
      <c r="C192" s="133" t="s">
        <v>230</v>
      </c>
      <c r="D192" s="133" t="s">
        <v>124</v>
      </c>
      <c r="E192" s="134" t="s">
        <v>231</v>
      </c>
      <c r="F192" s="135" t="s">
        <v>232</v>
      </c>
      <c r="G192" s="136" t="s">
        <v>233</v>
      </c>
      <c r="H192" s="179"/>
      <c r="I192" s="138"/>
      <c r="J192" s="139">
        <f>ROUND(I192*H192,2)</f>
        <v>0</v>
      </c>
      <c r="K192" s="140"/>
      <c r="L192" s="31"/>
      <c r="M192" s="180" t="s">
        <v>1</v>
      </c>
      <c r="N192" s="181" t="s">
        <v>38</v>
      </c>
      <c r="O192" s="182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145" t="s">
        <v>168</v>
      </c>
      <c r="AT192" s="145" t="s">
        <v>124</v>
      </c>
      <c r="AU192" s="145" t="s">
        <v>83</v>
      </c>
      <c r="AY192" s="16" t="s">
        <v>121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81</v>
      </c>
      <c r="BK192" s="146">
        <f>ROUND(I192*H192,2)</f>
        <v>0</v>
      </c>
      <c r="BL192" s="16" t="s">
        <v>168</v>
      </c>
      <c r="BM192" s="145" t="s">
        <v>234</v>
      </c>
    </row>
    <row r="193" spans="2:12" s="1" customFormat="1" ht="6.95" customHeight="1"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31"/>
    </row>
  </sheetData>
  <autoFilter ref="C120:K192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2"/>
  <sheetViews>
    <sheetView showGridLines="0" topLeftCell="A20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7" t="str">
        <f>'Rekapitulace stavby'!K6</f>
        <v>REKONSTRUKCE HALY CHABAŘOVICE p.č. 976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235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29. 8. 2024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ROUND((SUM(BE123:BE231)),  2)</f>
        <v>0</v>
      </c>
      <c r="I33" s="91">
        <v>0.21</v>
      </c>
      <c r="J33" s="90">
        <f>ROUND(((SUM(BE123:BE231))*I33),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ROUND((SUM(BF123:BF231)),  2)</f>
        <v>0</v>
      </c>
      <c r="I34" s="91">
        <v>0.12</v>
      </c>
      <c r="J34" s="90">
        <f>ROUND(((SUM(BF123:BF231))*I34),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ROUND((SUM(BG123:BG231)),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ROUND((SUM(BH123:BH231)),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ROUND((SUM(BI123:BI231)),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7" t="str">
        <f>E7</f>
        <v>REKONSTRUKCE HALY CHABAŘOVICE p.č. 976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>02 - Střešní plášť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29. 8. 2024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J123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236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237</v>
      </c>
      <c r="E99" s="109"/>
      <c r="F99" s="109"/>
      <c r="G99" s="109"/>
      <c r="H99" s="109"/>
      <c r="I99" s="109"/>
      <c r="J99" s="110">
        <f>J162</f>
        <v>0</v>
      </c>
      <c r="L99" s="107"/>
    </row>
    <row r="100" spans="2:12" s="9" customFormat="1" ht="19.899999999999999" customHeight="1">
      <c r="B100" s="107"/>
      <c r="D100" s="108" t="s">
        <v>238</v>
      </c>
      <c r="E100" s="109"/>
      <c r="F100" s="109"/>
      <c r="G100" s="109"/>
      <c r="H100" s="109"/>
      <c r="I100" s="109"/>
      <c r="J100" s="110">
        <f>J170</f>
        <v>0</v>
      </c>
      <c r="L100" s="107"/>
    </row>
    <row r="101" spans="2:12" s="9" customFormat="1" ht="19.899999999999999" customHeight="1">
      <c r="B101" s="107"/>
      <c r="D101" s="108" t="s">
        <v>239</v>
      </c>
      <c r="E101" s="109"/>
      <c r="F101" s="109"/>
      <c r="G101" s="109"/>
      <c r="H101" s="109"/>
      <c r="I101" s="109"/>
      <c r="J101" s="110">
        <f>J173</f>
        <v>0</v>
      </c>
      <c r="L101" s="107"/>
    </row>
    <row r="102" spans="2:12" s="9" customFormat="1" ht="19.899999999999999" customHeight="1">
      <c r="B102" s="107"/>
      <c r="D102" s="108" t="s">
        <v>240</v>
      </c>
      <c r="E102" s="109"/>
      <c r="F102" s="109"/>
      <c r="G102" s="109"/>
      <c r="H102" s="109"/>
      <c r="I102" s="109"/>
      <c r="J102" s="110">
        <f>J180</f>
        <v>0</v>
      </c>
      <c r="L102" s="107"/>
    </row>
    <row r="103" spans="2:12" s="9" customFormat="1" ht="19.899999999999999" customHeight="1">
      <c r="B103" s="107"/>
      <c r="D103" s="108" t="s">
        <v>105</v>
      </c>
      <c r="E103" s="109"/>
      <c r="F103" s="109"/>
      <c r="G103" s="109"/>
      <c r="H103" s="109"/>
      <c r="I103" s="109"/>
      <c r="J103" s="110">
        <f>J210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106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7" t="str">
        <f>E7</f>
        <v>REKONSTRUKCE HALY CHABAŘOVICE p.č. 976</v>
      </c>
      <c r="F113" s="228"/>
      <c r="G113" s="228"/>
      <c r="H113" s="228"/>
      <c r="L113" s="31"/>
    </row>
    <row r="114" spans="2:65" s="1" customFormat="1" ht="12" customHeight="1">
      <c r="B114" s="31"/>
      <c r="C114" s="26" t="s">
        <v>94</v>
      </c>
      <c r="L114" s="31"/>
    </row>
    <row r="115" spans="2:65" s="1" customFormat="1" ht="16.5" customHeight="1">
      <c r="B115" s="31"/>
      <c r="E115" s="188" t="str">
        <f>E9</f>
        <v>02 - Střešní plášť</v>
      </c>
      <c r="F115" s="229"/>
      <c r="G115" s="229"/>
      <c r="H115" s="22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29. 8. 2024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31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107</v>
      </c>
      <c r="D122" s="113" t="s">
        <v>58</v>
      </c>
      <c r="E122" s="113" t="s">
        <v>54</v>
      </c>
      <c r="F122" s="113" t="s">
        <v>55</v>
      </c>
      <c r="G122" s="113" t="s">
        <v>108</v>
      </c>
      <c r="H122" s="113" t="s">
        <v>109</v>
      </c>
      <c r="I122" s="113" t="s">
        <v>110</v>
      </c>
      <c r="J122" s="114" t="s">
        <v>98</v>
      </c>
      <c r="K122" s="115" t="s">
        <v>111</v>
      </c>
      <c r="L122" s="111"/>
      <c r="M122" s="58" t="s">
        <v>1</v>
      </c>
      <c r="N122" s="59" t="s">
        <v>37</v>
      </c>
      <c r="O122" s="59" t="s">
        <v>112</v>
      </c>
      <c r="P122" s="59" t="s">
        <v>113</v>
      </c>
      <c r="Q122" s="59" t="s">
        <v>114</v>
      </c>
      <c r="R122" s="59" t="s">
        <v>115</v>
      </c>
      <c r="S122" s="59" t="s">
        <v>116</v>
      </c>
      <c r="T122" s="60" t="s">
        <v>117</v>
      </c>
    </row>
    <row r="123" spans="2:65" s="1" customFormat="1" ht="22.9" customHeight="1">
      <c r="B123" s="31"/>
      <c r="C123" s="63" t="s">
        <v>118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21.197689320000002</v>
      </c>
      <c r="S123" s="52"/>
      <c r="T123" s="118">
        <f>T124</f>
        <v>0.44879999999999998</v>
      </c>
      <c r="AT123" s="16" t="s">
        <v>72</v>
      </c>
      <c r="AU123" s="16" t="s">
        <v>100</v>
      </c>
      <c r="BK123" s="119">
        <f>BK124</f>
        <v>0</v>
      </c>
    </row>
    <row r="124" spans="2:65" s="11" customFormat="1" ht="25.9" customHeight="1">
      <c r="B124" s="120"/>
      <c r="D124" s="121" t="s">
        <v>72</v>
      </c>
      <c r="E124" s="122" t="s">
        <v>162</v>
      </c>
      <c r="F124" s="122" t="s">
        <v>163</v>
      </c>
      <c r="I124" s="123"/>
      <c r="J124" s="124">
        <f>BK124</f>
        <v>0</v>
      </c>
      <c r="L124" s="120"/>
      <c r="M124" s="125"/>
      <c r="P124" s="126">
        <f>P125+P162+P170+P173+P180+P210</f>
        <v>0</v>
      </c>
      <c r="R124" s="126">
        <f>R125+R162+R170+R173+R180+R210</f>
        <v>21.197689320000002</v>
      </c>
      <c r="T124" s="127">
        <f>T125+T162+T170+T173+T180+T210</f>
        <v>0.44879999999999998</v>
      </c>
      <c r="AR124" s="121" t="s">
        <v>83</v>
      </c>
      <c r="AT124" s="128" t="s">
        <v>72</v>
      </c>
      <c r="AU124" s="128" t="s">
        <v>73</v>
      </c>
      <c r="AY124" s="121" t="s">
        <v>121</v>
      </c>
      <c r="BK124" s="129">
        <f>BK125+BK162+BK170+BK173+BK180+BK210</f>
        <v>0</v>
      </c>
    </row>
    <row r="125" spans="2:65" s="11" customFormat="1" ht="22.9" customHeight="1">
      <c r="B125" s="120"/>
      <c r="D125" s="121" t="s">
        <v>72</v>
      </c>
      <c r="E125" s="130" t="s">
        <v>241</v>
      </c>
      <c r="F125" s="130" t="s">
        <v>242</v>
      </c>
      <c r="I125" s="123"/>
      <c r="J125" s="131">
        <f>BK125</f>
        <v>0</v>
      </c>
      <c r="L125" s="120"/>
      <c r="M125" s="125"/>
      <c r="P125" s="126">
        <f>SUM(P126:P161)</f>
        <v>0</v>
      </c>
      <c r="R125" s="126">
        <f>SUM(R126:R161)</f>
        <v>6.8686450200000007</v>
      </c>
      <c r="T125" s="127">
        <f>SUM(T126:T161)</f>
        <v>0</v>
      </c>
      <c r="AR125" s="121" t="s">
        <v>83</v>
      </c>
      <c r="AT125" s="128" t="s">
        <v>72</v>
      </c>
      <c r="AU125" s="128" t="s">
        <v>81</v>
      </c>
      <c r="AY125" s="121" t="s">
        <v>121</v>
      </c>
      <c r="BK125" s="129">
        <f>SUM(BK126:BK161)</f>
        <v>0</v>
      </c>
    </row>
    <row r="126" spans="2:65" s="1" customFormat="1" ht="24.2" customHeight="1">
      <c r="B126" s="132"/>
      <c r="C126" s="133" t="s">
        <v>81</v>
      </c>
      <c r="D126" s="133" t="s">
        <v>124</v>
      </c>
      <c r="E126" s="134" t="s">
        <v>243</v>
      </c>
      <c r="F126" s="135" t="s">
        <v>244</v>
      </c>
      <c r="G126" s="136" t="s">
        <v>208</v>
      </c>
      <c r="H126" s="137">
        <v>60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38</v>
      </c>
      <c r="P126" s="143">
        <f>O126*H126</f>
        <v>0</v>
      </c>
      <c r="Q126" s="143">
        <v>4.4999999999999999E-4</v>
      </c>
      <c r="R126" s="143">
        <f>Q126*H126</f>
        <v>2.7E-2</v>
      </c>
      <c r="S126" s="143">
        <v>0</v>
      </c>
      <c r="T126" s="144">
        <f>S126*H126</f>
        <v>0</v>
      </c>
      <c r="AR126" s="145" t="s">
        <v>168</v>
      </c>
      <c r="AT126" s="145" t="s">
        <v>124</v>
      </c>
      <c r="AU126" s="145" t="s">
        <v>83</v>
      </c>
      <c r="AY126" s="16" t="s">
        <v>121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81</v>
      </c>
      <c r="BK126" s="146">
        <f>ROUND(I126*H126,2)</f>
        <v>0</v>
      </c>
      <c r="BL126" s="16" t="s">
        <v>168</v>
      </c>
      <c r="BM126" s="145" t="s">
        <v>245</v>
      </c>
    </row>
    <row r="127" spans="2:65" s="1" customFormat="1" ht="24.2" customHeight="1">
      <c r="B127" s="132"/>
      <c r="C127" s="133" t="s">
        <v>83</v>
      </c>
      <c r="D127" s="133" t="s">
        <v>124</v>
      </c>
      <c r="E127" s="134" t="s">
        <v>246</v>
      </c>
      <c r="F127" s="135" t="s">
        <v>247</v>
      </c>
      <c r="G127" s="136" t="s">
        <v>127</v>
      </c>
      <c r="H127" s="137">
        <v>586.63499999999999</v>
      </c>
      <c r="I127" s="138"/>
      <c r="J127" s="139">
        <f>ROUND(I127*H127,2)</f>
        <v>0</v>
      </c>
      <c r="K127" s="140"/>
      <c r="L127" s="31"/>
      <c r="M127" s="141" t="s">
        <v>1</v>
      </c>
      <c r="N127" s="142" t="s">
        <v>38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168</v>
      </c>
      <c r="AT127" s="145" t="s">
        <v>124</v>
      </c>
      <c r="AU127" s="145" t="s">
        <v>83</v>
      </c>
      <c r="AY127" s="16" t="s">
        <v>121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81</v>
      </c>
      <c r="BK127" s="146">
        <f>ROUND(I127*H127,2)</f>
        <v>0</v>
      </c>
      <c r="BL127" s="16" t="s">
        <v>168</v>
      </c>
      <c r="BM127" s="145" t="s">
        <v>248</v>
      </c>
    </row>
    <row r="128" spans="2:65" s="1" customFormat="1" ht="16.5" customHeight="1">
      <c r="B128" s="132"/>
      <c r="C128" s="168" t="s">
        <v>157</v>
      </c>
      <c r="D128" s="168" t="s">
        <v>172</v>
      </c>
      <c r="E128" s="169" t="s">
        <v>249</v>
      </c>
      <c r="F128" s="170" t="s">
        <v>250</v>
      </c>
      <c r="G128" s="171" t="s">
        <v>160</v>
      </c>
      <c r="H128" s="172">
        <v>0.188</v>
      </c>
      <c r="I128" s="173"/>
      <c r="J128" s="174">
        <f>ROUND(I128*H128,2)</f>
        <v>0</v>
      </c>
      <c r="K128" s="175"/>
      <c r="L128" s="176"/>
      <c r="M128" s="177" t="s">
        <v>1</v>
      </c>
      <c r="N128" s="178" t="s">
        <v>38</v>
      </c>
      <c r="P128" s="143">
        <f>O128*H128</f>
        <v>0</v>
      </c>
      <c r="Q128" s="143">
        <v>1</v>
      </c>
      <c r="R128" s="143">
        <f>Q128*H128</f>
        <v>0.188</v>
      </c>
      <c r="S128" s="143">
        <v>0</v>
      </c>
      <c r="T128" s="144">
        <f>S128*H128</f>
        <v>0</v>
      </c>
      <c r="AR128" s="145" t="s">
        <v>175</v>
      </c>
      <c r="AT128" s="145" t="s">
        <v>172</v>
      </c>
      <c r="AU128" s="145" t="s">
        <v>83</v>
      </c>
      <c r="AY128" s="16" t="s">
        <v>121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81</v>
      </c>
      <c r="BK128" s="146">
        <f>ROUND(I128*H128,2)</f>
        <v>0</v>
      </c>
      <c r="BL128" s="16" t="s">
        <v>168</v>
      </c>
      <c r="BM128" s="145" t="s">
        <v>251</v>
      </c>
    </row>
    <row r="129" spans="2:65" s="13" customFormat="1" ht="11.25">
      <c r="B129" s="154"/>
      <c r="D129" s="148" t="s">
        <v>130</v>
      </c>
      <c r="F129" s="156" t="s">
        <v>252</v>
      </c>
      <c r="H129" s="157">
        <v>0.188</v>
      </c>
      <c r="I129" s="158"/>
      <c r="L129" s="154"/>
      <c r="M129" s="159"/>
      <c r="T129" s="160"/>
      <c r="AT129" s="155" t="s">
        <v>130</v>
      </c>
      <c r="AU129" s="155" t="s">
        <v>83</v>
      </c>
      <c r="AV129" s="13" t="s">
        <v>83</v>
      </c>
      <c r="AW129" s="13" t="s">
        <v>3</v>
      </c>
      <c r="AX129" s="13" t="s">
        <v>81</v>
      </c>
      <c r="AY129" s="155" t="s">
        <v>121</v>
      </c>
    </row>
    <row r="130" spans="2:65" s="1" customFormat="1" ht="24.2" customHeight="1">
      <c r="B130" s="132"/>
      <c r="C130" s="133" t="s">
        <v>128</v>
      </c>
      <c r="D130" s="133" t="s">
        <v>124</v>
      </c>
      <c r="E130" s="134" t="s">
        <v>253</v>
      </c>
      <c r="F130" s="135" t="s">
        <v>254</v>
      </c>
      <c r="G130" s="136" t="s">
        <v>127</v>
      </c>
      <c r="H130" s="137">
        <v>646.33000000000004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38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168</v>
      </c>
      <c r="AT130" s="145" t="s">
        <v>124</v>
      </c>
      <c r="AU130" s="145" t="s">
        <v>83</v>
      </c>
      <c r="AY130" s="16" t="s">
        <v>121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81</v>
      </c>
      <c r="BK130" s="146">
        <f>ROUND(I130*H130,2)</f>
        <v>0</v>
      </c>
      <c r="BL130" s="16" t="s">
        <v>168</v>
      </c>
      <c r="BM130" s="145" t="s">
        <v>255</v>
      </c>
    </row>
    <row r="131" spans="2:65" s="13" customFormat="1" ht="11.25">
      <c r="B131" s="154"/>
      <c r="D131" s="148" t="s">
        <v>130</v>
      </c>
      <c r="E131" s="155" t="s">
        <v>1</v>
      </c>
      <c r="F131" s="156" t="s">
        <v>256</v>
      </c>
      <c r="H131" s="157">
        <v>830.82500000000005</v>
      </c>
      <c r="I131" s="158"/>
      <c r="L131" s="154"/>
      <c r="M131" s="159"/>
      <c r="T131" s="160"/>
      <c r="AT131" s="155" t="s">
        <v>130</v>
      </c>
      <c r="AU131" s="155" t="s">
        <v>83</v>
      </c>
      <c r="AV131" s="13" t="s">
        <v>83</v>
      </c>
      <c r="AW131" s="13" t="s">
        <v>30</v>
      </c>
      <c r="AX131" s="13" t="s">
        <v>73</v>
      </c>
      <c r="AY131" s="155" t="s">
        <v>121</v>
      </c>
    </row>
    <row r="132" spans="2:65" s="13" customFormat="1" ht="11.25">
      <c r="B132" s="154"/>
      <c r="D132" s="148" t="s">
        <v>130</v>
      </c>
      <c r="E132" s="155" t="s">
        <v>1</v>
      </c>
      <c r="F132" s="156" t="s">
        <v>257</v>
      </c>
      <c r="H132" s="157">
        <v>-244.19</v>
      </c>
      <c r="I132" s="158"/>
      <c r="L132" s="154"/>
      <c r="M132" s="159"/>
      <c r="T132" s="160"/>
      <c r="AT132" s="155" t="s">
        <v>130</v>
      </c>
      <c r="AU132" s="155" t="s">
        <v>83</v>
      </c>
      <c r="AV132" s="13" t="s">
        <v>83</v>
      </c>
      <c r="AW132" s="13" t="s">
        <v>30</v>
      </c>
      <c r="AX132" s="13" t="s">
        <v>73</v>
      </c>
      <c r="AY132" s="155" t="s">
        <v>121</v>
      </c>
    </row>
    <row r="133" spans="2:65" s="13" customFormat="1" ht="11.25">
      <c r="B133" s="154"/>
      <c r="D133" s="148" t="s">
        <v>130</v>
      </c>
      <c r="E133" s="155" t="s">
        <v>1</v>
      </c>
      <c r="F133" s="156" t="s">
        <v>258</v>
      </c>
      <c r="H133" s="157">
        <v>24.945</v>
      </c>
      <c r="I133" s="158"/>
      <c r="L133" s="154"/>
      <c r="M133" s="159"/>
      <c r="T133" s="160"/>
      <c r="AT133" s="155" t="s">
        <v>130</v>
      </c>
      <c r="AU133" s="155" t="s">
        <v>83</v>
      </c>
      <c r="AV133" s="13" t="s">
        <v>83</v>
      </c>
      <c r="AW133" s="13" t="s">
        <v>30</v>
      </c>
      <c r="AX133" s="13" t="s">
        <v>73</v>
      </c>
      <c r="AY133" s="155" t="s">
        <v>121</v>
      </c>
    </row>
    <row r="134" spans="2:65" s="13" customFormat="1" ht="11.25">
      <c r="B134" s="154"/>
      <c r="D134" s="148" t="s">
        <v>130</v>
      </c>
      <c r="E134" s="155" t="s">
        <v>1</v>
      </c>
      <c r="F134" s="156" t="s">
        <v>259</v>
      </c>
      <c r="H134" s="157">
        <v>34.75</v>
      </c>
      <c r="I134" s="158"/>
      <c r="L134" s="154"/>
      <c r="M134" s="159"/>
      <c r="T134" s="160"/>
      <c r="AT134" s="155" t="s">
        <v>130</v>
      </c>
      <c r="AU134" s="155" t="s">
        <v>83</v>
      </c>
      <c r="AV134" s="13" t="s">
        <v>83</v>
      </c>
      <c r="AW134" s="13" t="s">
        <v>30</v>
      </c>
      <c r="AX134" s="13" t="s">
        <v>73</v>
      </c>
      <c r="AY134" s="155" t="s">
        <v>121</v>
      </c>
    </row>
    <row r="135" spans="2:65" s="14" customFormat="1" ht="11.25">
      <c r="B135" s="161"/>
      <c r="D135" s="148" t="s">
        <v>130</v>
      </c>
      <c r="E135" s="162" t="s">
        <v>1</v>
      </c>
      <c r="F135" s="163" t="s">
        <v>143</v>
      </c>
      <c r="H135" s="164">
        <v>646.33000000000004</v>
      </c>
      <c r="I135" s="165"/>
      <c r="L135" s="161"/>
      <c r="M135" s="166"/>
      <c r="T135" s="167"/>
      <c r="AT135" s="162" t="s">
        <v>130</v>
      </c>
      <c r="AU135" s="162" t="s">
        <v>83</v>
      </c>
      <c r="AV135" s="14" t="s">
        <v>128</v>
      </c>
      <c r="AW135" s="14" t="s">
        <v>30</v>
      </c>
      <c r="AX135" s="14" t="s">
        <v>81</v>
      </c>
      <c r="AY135" s="162" t="s">
        <v>121</v>
      </c>
    </row>
    <row r="136" spans="2:65" s="1" customFormat="1" ht="49.15" customHeight="1">
      <c r="B136" s="132"/>
      <c r="C136" s="168" t="s">
        <v>171</v>
      </c>
      <c r="D136" s="168" t="s">
        <v>172</v>
      </c>
      <c r="E136" s="169" t="s">
        <v>260</v>
      </c>
      <c r="F136" s="170" t="s">
        <v>261</v>
      </c>
      <c r="G136" s="171" t="s">
        <v>127</v>
      </c>
      <c r="H136" s="172">
        <v>753.298</v>
      </c>
      <c r="I136" s="173"/>
      <c r="J136" s="174">
        <f>ROUND(I136*H136,2)</f>
        <v>0</v>
      </c>
      <c r="K136" s="175"/>
      <c r="L136" s="176"/>
      <c r="M136" s="177" t="s">
        <v>1</v>
      </c>
      <c r="N136" s="178" t="s">
        <v>38</v>
      </c>
      <c r="P136" s="143">
        <f>O136*H136</f>
        <v>0</v>
      </c>
      <c r="Q136" s="143">
        <v>4.0000000000000001E-3</v>
      </c>
      <c r="R136" s="143">
        <f>Q136*H136</f>
        <v>3.0131920000000001</v>
      </c>
      <c r="S136" s="143">
        <v>0</v>
      </c>
      <c r="T136" s="144">
        <f>S136*H136</f>
        <v>0</v>
      </c>
      <c r="AR136" s="145" t="s">
        <v>175</v>
      </c>
      <c r="AT136" s="145" t="s">
        <v>172</v>
      </c>
      <c r="AU136" s="145" t="s">
        <v>83</v>
      </c>
      <c r="AY136" s="16" t="s">
        <v>121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81</v>
      </c>
      <c r="BK136" s="146">
        <f>ROUND(I136*H136,2)</f>
        <v>0</v>
      </c>
      <c r="BL136" s="16" t="s">
        <v>168</v>
      </c>
      <c r="BM136" s="145" t="s">
        <v>262</v>
      </c>
    </row>
    <row r="137" spans="2:65" s="13" customFormat="1" ht="11.25">
      <c r="B137" s="154"/>
      <c r="D137" s="148" t="s">
        <v>130</v>
      </c>
      <c r="F137" s="156" t="s">
        <v>263</v>
      </c>
      <c r="H137" s="157">
        <v>753.298</v>
      </c>
      <c r="I137" s="158"/>
      <c r="L137" s="154"/>
      <c r="M137" s="159"/>
      <c r="T137" s="160"/>
      <c r="AT137" s="155" t="s">
        <v>130</v>
      </c>
      <c r="AU137" s="155" t="s">
        <v>83</v>
      </c>
      <c r="AV137" s="13" t="s">
        <v>83</v>
      </c>
      <c r="AW137" s="13" t="s">
        <v>3</v>
      </c>
      <c r="AX137" s="13" t="s">
        <v>81</v>
      </c>
      <c r="AY137" s="155" t="s">
        <v>121</v>
      </c>
    </row>
    <row r="138" spans="2:65" s="1" customFormat="1" ht="24.2" customHeight="1">
      <c r="B138" s="132"/>
      <c r="C138" s="133" t="s">
        <v>122</v>
      </c>
      <c r="D138" s="133" t="s">
        <v>124</v>
      </c>
      <c r="E138" s="134" t="s">
        <v>264</v>
      </c>
      <c r="F138" s="135" t="s">
        <v>265</v>
      </c>
      <c r="G138" s="136" t="s">
        <v>127</v>
      </c>
      <c r="H138" s="137">
        <v>58.204999999999998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38</v>
      </c>
      <c r="P138" s="143">
        <f>O138*H138</f>
        <v>0</v>
      </c>
      <c r="Q138" s="143">
        <v>7.2000000000000005E-4</v>
      </c>
      <c r="R138" s="143">
        <f>Q138*H138</f>
        <v>4.1907600000000003E-2</v>
      </c>
      <c r="S138" s="143">
        <v>0</v>
      </c>
      <c r="T138" s="144">
        <f>S138*H138</f>
        <v>0</v>
      </c>
      <c r="AR138" s="145" t="s">
        <v>168</v>
      </c>
      <c r="AT138" s="145" t="s">
        <v>124</v>
      </c>
      <c r="AU138" s="145" t="s">
        <v>83</v>
      </c>
      <c r="AY138" s="16" t="s">
        <v>121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81</v>
      </c>
      <c r="BK138" s="146">
        <f>ROUND(I138*H138,2)</f>
        <v>0</v>
      </c>
      <c r="BL138" s="16" t="s">
        <v>168</v>
      </c>
      <c r="BM138" s="145" t="s">
        <v>266</v>
      </c>
    </row>
    <row r="139" spans="2:65" s="13" customFormat="1" ht="11.25">
      <c r="B139" s="154"/>
      <c r="D139" s="148" t="s">
        <v>130</v>
      </c>
      <c r="E139" s="155" t="s">
        <v>1</v>
      </c>
      <c r="F139" s="156" t="s">
        <v>267</v>
      </c>
      <c r="H139" s="157">
        <v>58.204999999999998</v>
      </c>
      <c r="I139" s="158"/>
      <c r="L139" s="154"/>
      <c r="M139" s="159"/>
      <c r="T139" s="160"/>
      <c r="AT139" s="155" t="s">
        <v>130</v>
      </c>
      <c r="AU139" s="155" t="s">
        <v>83</v>
      </c>
      <c r="AV139" s="13" t="s">
        <v>83</v>
      </c>
      <c r="AW139" s="13" t="s">
        <v>30</v>
      </c>
      <c r="AX139" s="13" t="s">
        <v>73</v>
      </c>
      <c r="AY139" s="155" t="s">
        <v>121</v>
      </c>
    </row>
    <row r="140" spans="2:65" s="14" customFormat="1" ht="11.25">
      <c r="B140" s="161"/>
      <c r="D140" s="148" t="s">
        <v>130</v>
      </c>
      <c r="E140" s="162" t="s">
        <v>1</v>
      </c>
      <c r="F140" s="163" t="s">
        <v>143</v>
      </c>
      <c r="H140" s="164">
        <v>58.204999999999998</v>
      </c>
      <c r="I140" s="165"/>
      <c r="L140" s="161"/>
      <c r="M140" s="166"/>
      <c r="T140" s="167"/>
      <c r="AT140" s="162" t="s">
        <v>130</v>
      </c>
      <c r="AU140" s="162" t="s">
        <v>83</v>
      </c>
      <c r="AV140" s="14" t="s">
        <v>128</v>
      </c>
      <c r="AW140" s="14" t="s">
        <v>30</v>
      </c>
      <c r="AX140" s="14" t="s">
        <v>81</v>
      </c>
      <c r="AY140" s="162" t="s">
        <v>121</v>
      </c>
    </row>
    <row r="141" spans="2:65" s="1" customFormat="1" ht="24.2" customHeight="1">
      <c r="B141" s="132"/>
      <c r="C141" s="168" t="s">
        <v>182</v>
      </c>
      <c r="D141" s="168" t="s">
        <v>172</v>
      </c>
      <c r="E141" s="169" t="s">
        <v>268</v>
      </c>
      <c r="F141" s="170" t="s">
        <v>269</v>
      </c>
      <c r="G141" s="171" t="s">
        <v>127</v>
      </c>
      <c r="H141" s="172">
        <v>67.837999999999994</v>
      </c>
      <c r="I141" s="173"/>
      <c r="J141" s="174">
        <f>ROUND(I141*H141,2)</f>
        <v>0</v>
      </c>
      <c r="K141" s="175"/>
      <c r="L141" s="176"/>
      <c r="M141" s="177" t="s">
        <v>1</v>
      </c>
      <c r="N141" s="178" t="s">
        <v>38</v>
      </c>
      <c r="P141" s="143">
        <f>O141*H141</f>
        <v>0</v>
      </c>
      <c r="Q141" s="143">
        <v>2.0999999999999999E-3</v>
      </c>
      <c r="R141" s="143">
        <f>Q141*H141</f>
        <v>0.14245979999999997</v>
      </c>
      <c r="S141" s="143">
        <v>0</v>
      </c>
      <c r="T141" s="144">
        <f>S141*H141</f>
        <v>0</v>
      </c>
      <c r="AR141" s="145" t="s">
        <v>175</v>
      </c>
      <c r="AT141" s="145" t="s">
        <v>172</v>
      </c>
      <c r="AU141" s="145" t="s">
        <v>83</v>
      </c>
      <c r="AY141" s="16" t="s">
        <v>121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81</v>
      </c>
      <c r="BK141" s="146">
        <f>ROUND(I141*H141,2)</f>
        <v>0</v>
      </c>
      <c r="BL141" s="16" t="s">
        <v>168</v>
      </c>
      <c r="BM141" s="145" t="s">
        <v>270</v>
      </c>
    </row>
    <row r="142" spans="2:65" s="13" customFormat="1" ht="11.25">
      <c r="B142" s="154"/>
      <c r="D142" s="148" t="s">
        <v>130</v>
      </c>
      <c r="F142" s="156" t="s">
        <v>271</v>
      </c>
      <c r="H142" s="157">
        <v>67.837999999999994</v>
      </c>
      <c r="I142" s="158"/>
      <c r="L142" s="154"/>
      <c r="M142" s="159"/>
      <c r="T142" s="160"/>
      <c r="AT142" s="155" t="s">
        <v>130</v>
      </c>
      <c r="AU142" s="155" t="s">
        <v>83</v>
      </c>
      <c r="AV142" s="13" t="s">
        <v>83</v>
      </c>
      <c r="AW142" s="13" t="s">
        <v>3</v>
      </c>
      <c r="AX142" s="13" t="s">
        <v>81</v>
      </c>
      <c r="AY142" s="155" t="s">
        <v>121</v>
      </c>
    </row>
    <row r="143" spans="2:65" s="1" customFormat="1" ht="37.9" customHeight="1">
      <c r="B143" s="132"/>
      <c r="C143" s="133" t="s">
        <v>186</v>
      </c>
      <c r="D143" s="133" t="s">
        <v>124</v>
      </c>
      <c r="E143" s="134" t="s">
        <v>272</v>
      </c>
      <c r="F143" s="135" t="s">
        <v>273</v>
      </c>
      <c r="G143" s="136" t="s">
        <v>146</v>
      </c>
      <c r="H143" s="137">
        <v>48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38</v>
      </c>
      <c r="P143" s="143">
        <f>O143*H143</f>
        <v>0</v>
      </c>
      <c r="Q143" s="143">
        <v>2.8600000000000001E-3</v>
      </c>
      <c r="R143" s="143">
        <f>Q143*H143</f>
        <v>0.13728000000000001</v>
      </c>
      <c r="S143" s="143">
        <v>0</v>
      </c>
      <c r="T143" s="144">
        <f>S143*H143</f>
        <v>0</v>
      </c>
      <c r="AR143" s="145" t="s">
        <v>168</v>
      </c>
      <c r="AT143" s="145" t="s">
        <v>124</v>
      </c>
      <c r="AU143" s="145" t="s">
        <v>83</v>
      </c>
      <c r="AY143" s="16" t="s">
        <v>121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81</v>
      </c>
      <c r="BK143" s="146">
        <f>ROUND(I143*H143,2)</f>
        <v>0</v>
      </c>
      <c r="BL143" s="16" t="s">
        <v>168</v>
      </c>
      <c r="BM143" s="145" t="s">
        <v>274</v>
      </c>
    </row>
    <row r="144" spans="2:65" s="1" customFormat="1" ht="33" customHeight="1">
      <c r="B144" s="132"/>
      <c r="C144" s="133" t="s">
        <v>192</v>
      </c>
      <c r="D144" s="133" t="s">
        <v>124</v>
      </c>
      <c r="E144" s="134" t="s">
        <v>275</v>
      </c>
      <c r="F144" s="135" t="s">
        <v>276</v>
      </c>
      <c r="G144" s="136" t="s">
        <v>127</v>
      </c>
      <c r="H144" s="137">
        <v>141.27600000000001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38</v>
      </c>
      <c r="P144" s="143">
        <f>O144*H144</f>
        <v>0</v>
      </c>
      <c r="Q144" s="143">
        <v>1.0869999999999999E-2</v>
      </c>
      <c r="R144" s="143">
        <f>Q144*H144</f>
        <v>1.53567012</v>
      </c>
      <c r="S144" s="143">
        <v>0</v>
      </c>
      <c r="T144" s="144">
        <f>S144*H144</f>
        <v>0</v>
      </c>
      <c r="AR144" s="145" t="s">
        <v>168</v>
      </c>
      <c r="AT144" s="145" t="s">
        <v>124</v>
      </c>
      <c r="AU144" s="145" t="s">
        <v>83</v>
      </c>
      <c r="AY144" s="16" t="s">
        <v>121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81</v>
      </c>
      <c r="BK144" s="146">
        <f>ROUND(I144*H144,2)</f>
        <v>0</v>
      </c>
      <c r="BL144" s="16" t="s">
        <v>168</v>
      </c>
      <c r="BM144" s="145" t="s">
        <v>277</v>
      </c>
    </row>
    <row r="145" spans="2:65" s="12" customFormat="1" ht="11.25">
      <c r="B145" s="147"/>
      <c r="D145" s="148" t="s">
        <v>130</v>
      </c>
      <c r="E145" s="149" t="s">
        <v>1</v>
      </c>
      <c r="F145" s="150" t="s">
        <v>278</v>
      </c>
      <c r="H145" s="149" t="s">
        <v>1</v>
      </c>
      <c r="I145" s="151"/>
      <c r="L145" s="147"/>
      <c r="M145" s="152"/>
      <c r="T145" s="153"/>
      <c r="AT145" s="149" t="s">
        <v>130</v>
      </c>
      <c r="AU145" s="149" t="s">
        <v>83</v>
      </c>
      <c r="AV145" s="12" t="s">
        <v>81</v>
      </c>
      <c r="AW145" s="12" t="s">
        <v>30</v>
      </c>
      <c r="AX145" s="12" t="s">
        <v>73</v>
      </c>
      <c r="AY145" s="149" t="s">
        <v>121</v>
      </c>
    </row>
    <row r="146" spans="2:65" s="13" customFormat="1" ht="11.25">
      <c r="B146" s="154"/>
      <c r="D146" s="148" t="s">
        <v>130</v>
      </c>
      <c r="E146" s="155" t="s">
        <v>1</v>
      </c>
      <c r="F146" s="156" t="s">
        <v>279</v>
      </c>
      <c r="H146" s="157">
        <v>54.6</v>
      </c>
      <c r="I146" s="158"/>
      <c r="L146" s="154"/>
      <c r="M146" s="159"/>
      <c r="T146" s="160"/>
      <c r="AT146" s="155" t="s">
        <v>130</v>
      </c>
      <c r="AU146" s="155" t="s">
        <v>83</v>
      </c>
      <c r="AV146" s="13" t="s">
        <v>83</v>
      </c>
      <c r="AW146" s="13" t="s">
        <v>30</v>
      </c>
      <c r="AX146" s="13" t="s">
        <v>73</v>
      </c>
      <c r="AY146" s="155" t="s">
        <v>121</v>
      </c>
    </row>
    <row r="147" spans="2:65" s="12" customFormat="1" ht="11.25">
      <c r="B147" s="147"/>
      <c r="D147" s="148" t="s">
        <v>130</v>
      </c>
      <c r="E147" s="149" t="s">
        <v>1</v>
      </c>
      <c r="F147" s="150" t="s">
        <v>280</v>
      </c>
      <c r="H147" s="149" t="s">
        <v>1</v>
      </c>
      <c r="I147" s="151"/>
      <c r="L147" s="147"/>
      <c r="M147" s="152"/>
      <c r="T147" s="153"/>
      <c r="AT147" s="149" t="s">
        <v>130</v>
      </c>
      <c r="AU147" s="149" t="s">
        <v>83</v>
      </c>
      <c r="AV147" s="12" t="s">
        <v>81</v>
      </c>
      <c r="AW147" s="12" t="s">
        <v>30</v>
      </c>
      <c r="AX147" s="12" t="s">
        <v>73</v>
      </c>
      <c r="AY147" s="149" t="s">
        <v>121</v>
      </c>
    </row>
    <row r="148" spans="2:65" s="13" customFormat="1" ht="11.25">
      <c r="B148" s="154"/>
      <c r="D148" s="148" t="s">
        <v>130</v>
      </c>
      <c r="E148" s="155" t="s">
        <v>1</v>
      </c>
      <c r="F148" s="156" t="s">
        <v>281</v>
      </c>
      <c r="H148" s="157">
        <v>29.4</v>
      </c>
      <c r="I148" s="158"/>
      <c r="L148" s="154"/>
      <c r="M148" s="159"/>
      <c r="T148" s="160"/>
      <c r="AT148" s="155" t="s">
        <v>130</v>
      </c>
      <c r="AU148" s="155" t="s">
        <v>83</v>
      </c>
      <c r="AV148" s="13" t="s">
        <v>83</v>
      </c>
      <c r="AW148" s="13" t="s">
        <v>30</v>
      </c>
      <c r="AX148" s="13" t="s">
        <v>73</v>
      </c>
      <c r="AY148" s="155" t="s">
        <v>121</v>
      </c>
    </row>
    <row r="149" spans="2:65" s="12" customFormat="1" ht="11.25">
      <c r="B149" s="147"/>
      <c r="D149" s="148" t="s">
        <v>130</v>
      </c>
      <c r="E149" s="149" t="s">
        <v>1</v>
      </c>
      <c r="F149" s="150" t="s">
        <v>282</v>
      </c>
      <c r="H149" s="149" t="s">
        <v>1</v>
      </c>
      <c r="I149" s="151"/>
      <c r="L149" s="147"/>
      <c r="M149" s="152"/>
      <c r="T149" s="153"/>
      <c r="AT149" s="149" t="s">
        <v>130</v>
      </c>
      <c r="AU149" s="149" t="s">
        <v>83</v>
      </c>
      <c r="AV149" s="12" t="s">
        <v>81</v>
      </c>
      <c r="AW149" s="12" t="s">
        <v>30</v>
      </c>
      <c r="AX149" s="12" t="s">
        <v>73</v>
      </c>
      <c r="AY149" s="149" t="s">
        <v>121</v>
      </c>
    </row>
    <row r="150" spans="2:65" s="13" customFormat="1" ht="11.25">
      <c r="B150" s="154"/>
      <c r="D150" s="148" t="s">
        <v>130</v>
      </c>
      <c r="E150" s="155" t="s">
        <v>1</v>
      </c>
      <c r="F150" s="156" t="s">
        <v>283</v>
      </c>
      <c r="H150" s="157">
        <v>51.755000000000003</v>
      </c>
      <c r="I150" s="158"/>
      <c r="L150" s="154"/>
      <c r="M150" s="159"/>
      <c r="T150" s="160"/>
      <c r="AT150" s="155" t="s">
        <v>130</v>
      </c>
      <c r="AU150" s="155" t="s">
        <v>83</v>
      </c>
      <c r="AV150" s="13" t="s">
        <v>83</v>
      </c>
      <c r="AW150" s="13" t="s">
        <v>30</v>
      </c>
      <c r="AX150" s="13" t="s">
        <v>73</v>
      </c>
      <c r="AY150" s="155" t="s">
        <v>121</v>
      </c>
    </row>
    <row r="151" spans="2:65" s="13" customFormat="1" ht="11.25">
      <c r="B151" s="154"/>
      <c r="D151" s="148" t="s">
        <v>130</v>
      </c>
      <c r="E151" s="155" t="s">
        <v>1</v>
      </c>
      <c r="F151" s="156" t="s">
        <v>284</v>
      </c>
      <c r="H151" s="157">
        <v>5.5209999999999999</v>
      </c>
      <c r="I151" s="158"/>
      <c r="L151" s="154"/>
      <c r="M151" s="159"/>
      <c r="T151" s="160"/>
      <c r="AT151" s="155" t="s">
        <v>130</v>
      </c>
      <c r="AU151" s="155" t="s">
        <v>83</v>
      </c>
      <c r="AV151" s="13" t="s">
        <v>83</v>
      </c>
      <c r="AW151" s="13" t="s">
        <v>30</v>
      </c>
      <c r="AX151" s="13" t="s">
        <v>73</v>
      </c>
      <c r="AY151" s="155" t="s">
        <v>121</v>
      </c>
    </row>
    <row r="152" spans="2:65" s="14" customFormat="1" ht="11.25">
      <c r="B152" s="161"/>
      <c r="D152" s="148" t="s">
        <v>130</v>
      </c>
      <c r="E152" s="162" t="s">
        <v>1</v>
      </c>
      <c r="F152" s="163" t="s">
        <v>143</v>
      </c>
      <c r="H152" s="164">
        <v>141.27599999999998</v>
      </c>
      <c r="I152" s="165"/>
      <c r="L152" s="161"/>
      <c r="M152" s="166"/>
      <c r="T152" s="167"/>
      <c r="AT152" s="162" t="s">
        <v>130</v>
      </c>
      <c r="AU152" s="162" t="s">
        <v>83</v>
      </c>
      <c r="AV152" s="14" t="s">
        <v>128</v>
      </c>
      <c r="AW152" s="14" t="s">
        <v>30</v>
      </c>
      <c r="AX152" s="14" t="s">
        <v>81</v>
      </c>
      <c r="AY152" s="162" t="s">
        <v>121</v>
      </c>
    </row>
    <row r="153" spans="2:65" s="1" customFormat="1" ht="37.9" customHeight="1">
      <c r="B153" s="132"/>
      <c r="C153" s="133" t="s">
        <v>196</v>
      </c>
      <c r="D153" s="133" t="s">
        <v>124</v>
      </c>
      <c r="E153" s="134" t="s">
        <v>285</v>
      </c>
      <c r="F153" s="135" t="s">
        <v>286</v>
      </c>
      <c r="G153" s="136" t="s">
        <v>127</v>
      </c>
      <c r="H153" s="137">
        <v>586.63499999999999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38</v>
      </c>
      <c r="P153" s="143">
        <f>O153*H153</f>
        <v>0</v>
      </c>
      <c r="Q153" s="143">
        <v>3.6000000000000002E-4</v>
      </c>
      <c r="R153" s="143">
        <f>Q153*H153</f>
        <v>0.2111886</v>
      </c>
      <c r="S153" s="143">
        <v>0</v>
      </c>
      <c r="T153" s="144">
        <f>S153*H153</f>
        <v>0</v>
      </c>
      <c r="AR153" s="145" t="s">
        <v>168</v>
      </c>
      <c r="AT153" s="145" t="s">
        <v>124</v>
      </c>
      <c r="AU153" s="145" t="s">
        <v>83</v>
      </c>
      <c r="AY153" s="16" t="s">
        <v>121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81</v>
      </c>
      <c r="BK153" s="146">
        <f>ROUND(I153*H153,2)</f>
        <v>0</v>
      </c>
      <c r="BL153" s="16" t="s">
        <v>168</v>
      </c>
      <c r="BM153" s="145" t="s">
        <v>287</v>
      </c>
    </row>
    <row r="154" spans="2:65" s="1" customFormat="1" ht="24.2" customHeight="1">
      <c r="B154" s="132"/>
      <c r="C154" s="168" t="s">
        <v>202</v>
      </c>
      <c r="D154" s="168" t="s">
        <v>172</v>
      </c>
      <c r="E154" s="169" t="s">
        <v>288</v>
      </c>
      <c r="F154" s="170" t="s">
        <v>289</v>
      </c>
      <c r="G154" s="171" t="s">
        <v>127</v>
      </c>
      <c r="H154" s="172">
        <v>683.72299999999996</v>
      </c>
      <c r="I154" s="173"/>
      <c r="J154" s="174">
        <f>ROUND(I154*H154,2)</f>
        <v>0</v>
      </c>
      <c r="K154" s="175"/>
      <c r="L154" s="176"/>
      <c r="M154" s="177" t="s">
        <v>1</v>
      </c>
      <c r="N154" s="178" t="s">
        <v>38</v>
      </c>
      <c r="P154" s="143">
        <f>O154*H154</f>
        <v>0</v>
      </c>
      <c r="Q154" s="143">
        <v>2.2000000000000001E-3</v>
      </c>
      <c r="R154" s="143">
        <f>Q154*H154</f>
        <v>1.5041906</v>
      </c>
      <c r="S154" s="143">
        <v>0</v>
      </c>
      <c r="T154" s="144">
        <f>S154*H154</f>
        <v>0</v>
      </c>
      <c r="AR154" s="145" t="s">
        <v>175</v>
      </c>
      <c r="AT154" s="145" t="s">
        <v>172</v>
      </c>
      <c r="AU154" s="145" t="s">
        <v>83</v>
      </c>
      <c r="AY154" s="16" t="s">
        <v>121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81</v>
      </c>
      <c r="BK154" s="146">
        <f>ROUND(I154*H154,2)</f>
        <v>0</v>
      </c>
      <c r="BL154" s="16" t="s">
        <v>168</v>
      </c>
      <c r="BM154" s="145" t="s">
        <v>290</v>
      </c>
    </row>
    <row r="155" spans="2:65" s="1" customFormat="1" ht="24.2" customHeight="1">
      <c r="B155" s="132"/>
      <c r="C155" s="133" t="s">
        <v>8</v>
      </c>
      <c r="D155" s="133" t="s">
        <v>124</v>
      </c>
      <c r="E155" s="134" t="s">
        <v>291</v>
      </c>
      <c r="F155" s="135" t="s">
        <v>292</v>
      </c>
      <c r="G155" s="136" t="s">
        <v>127</v>
      </c>
      <c r="H155" s="137">
        <v>586.63499999999999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38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168</v>
      </c>
      <c r="AT155" s="145" t="s">
        <v>124</v>
      </c>
      <c r="AU155" s="145" t="s">
        <v>83</v>
      </c>
      <c r="AY155" s="16" t="s">
        <v>121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81</v>
      </c>
      <c r="BK155" s="146">
        <f>ROUND(I155*H155,2)</f>
        <v>0</v>
      </c>
      <c r="BL155" s="16" t="s">
        <v>168</v>
      </c>
      <c r="BM155" s="145" t="s">
        <v>293</v>
      </c>
    </row>
    <row r="156" spans="2:65" s="13" customFormat="1" ht="11.25">
      <c r="B156" s="154"/>
      <c r="D156" s="148" t="s">
        <v>130</v>
      </c>
      <c r="E156" s="155" t="s">
        <v>1</v>
      </c>
      <c r="F156" s="156" t="s">
        <v>256</v>
      </c>
      <c r="H156" s="157">
        <v>830.82500000000005</v>
      </c>
      <c r="I156" s="158"/>
      <c r="L156" s="154"/>
      <c r="M156" s="159"/>
      <c r="T156" s="160"/>
      <c r="AT156" s="155" t="s">
        <v>130</v>
      </c>
      <c r="AU156" s="155" t="s">
        <v>83</v>
      </c>
      <c r="AV156" s="13" t="s">
        <v>83</v>
      </c>
      <c r="AW156" s="13" t="s">
        <v>30</v>
      </c>
      <c r="AX156" s="13" t="s">
        <v>73</v>
      </c>
      <c r="AY156" s="155" t="s">
        <v>121</v>
      </c>
    </row>
    <row r="157" spans="2:65" s="13" customFormat="1" ht="11.25">
      <c r="B157" s="154"/>
      <c r="D157" s="148" t="s">
        <v>130</v>
      </c>
      <c r="E157" s="155" t="s">
        <v>1</v>
      </c>
      <c r="F157" s="156" t="s">
        <v>257</v>
      </c>
      <c r="H157" s="157">
        <v>-244.19</v>
      </c>
      <c r="I157" s="158"/>
      <c r="L157" s="154"/>
      <c r="M157" s="159"/>
      <c r="T157" s="160"/>
      <c r="AT157" s="155" t="s">
        <v>130</v>
      </c>
      <c r="AU157" s="155" t="s">
        <v>83</v>
      </c>
      <c r="AV157" s="13" t="s">
        <v>83</v>
      </c>
      <c r="AW157" s="13" t="s">
        <v>30</v>
      </c>
      <c r="AX157" s="13" t="s">
        <v>73</v>
      </c>
      <c r="AY157" s="155" t="s">
        <v>121</v>
      </c>
    </row>
    <row r="158" spans="2:65" s="14" customFormat="1" ht="11.25">
      <c r="B158" s="161"/>
      <c r="D158" s="148" t="s">
        <v>130</v>
      </c>
      <c r="E158" s="162" t="s">
        <v>1</v>
      </c>
      <c r="F158" s="163" t="s">
        <v>143</v>
      </c>
      <c r="H158" s="164">
        <v>586.63499999999999</v>
      </c>
      <c r="I158" s="165"/>
      <c r="L158" s="161"/>
      <c r="M158" s="166"/>
      <c r="T158" s="167"/>
      <c r="AT158" s="162" t="s">
        <v>130</v>
      </c>
      <c r="AU158" s="162" t="s">
        <v>83</v>
      </c>
      <c r="AV158" s="14" t="s">
        <v>128</v>
      </c>
      <c r="AW158" s="14" t="s">
        <v>30</v>
      </c>
      <c r="AX158" s="14" t="s">
        <v>81</v>
      </c>
      <c r="AY158" s="162" t="s">
        <v>121</v>
      </c>
    </row>
    <row r="159" spans="2:65" s="1" customFormat="1" ht="24.2" customHeight="1">
      <c r="B159" s="132"/>
      <c r="C159" s="168" t="s">
        <v>210</v>
      </c>
      <c r="D159" s="168" t="s">
        <v>172</v>
      </c>
      <c r="E159" s="169" t="s">
        <v>294</v>
      </c>
      <c r="F159" s="170" t="s">
        <v>295</v>
      </c>
      <c r="G159" s="171" t="s">
        <v>127</v>
      </c>
      <c r="H159" s="172">
        <v>677.56299999999999</v>
      </c>
      <c r="I159" s="173"/>
      <c r="J159" s="174">
        <f>ROUND(I159*H159,2)</f>
        <v>0</v>
      </c>
      <c r="K159" s="175"/>
      <c r="L159" s="176"/>
      <c r="M159" s="177" t="s">
        <v>1</v>
      </c>
      <c r="N159" s="178" t="s">
        <v>38</v>
      </c>
      <c r="P159" s="143">
        <f>O159*H159</f>
        <v>0</v>
      </c>
      <c r="Q159" s="143">
        <v>1E-4</v>
      </c>
      <c r="R159" s="143">
        <f>Q159*H159</f>
        <v>6.7756300000000005E-2</v>
      </c>
      <c r="S159" s="143">
        <v>0</v>
      </c>
      <c r="T159" s="144">
        <f>S159*H159</f>
        <v>0</v>
      </c>
      <c r="AR159" s="145" t="s">
        <v>175</v>
      </c>
      <c r="AT159" s="145" t="s">
        <v>172</v>
      </c>
      <c r="AU159" s="145" t="s">
        <v>83</v>
      </c>
      <c r="AY159" s="16" t="s">
        <v>121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81</v>
      </c>
      <c r="BK159" s="146">
        <f>ROUND(I159*H159,2)</f>
        <v>0</v>
      </c>
      <c r="BL159" s="16" t="s">
        <v>168</v>
      </c>
      <c r="BM159" s="145" t="s">
        <v>296</v>
      </c>
    </row>
    <row r="160" spans="2:65" s="13" customFormat="1" ht="11.25">
      <c r="B160" s="154"/>
      <c r="D160" s="148" t="s">
        <v>130</v>
      </c>
      <c r="F160" s="156" t="s">
        <v>297</v>
      </c>
      <c r="H160" s="157">
        <v>677.56299999999999</v>
      </c>
      <c r="I160" s="158"/>
      <c r="L160" s="154"/>
      <c r="M160" s="159"/>
      <c r="T160" s="160"/>
      <c r="AT160" s="155" t="s">
        <v>130</v>
      </c>
      <c r="AU160" s="155" t="s">
        <v>83</v>
      </c>
      <c r="AV160" s="13" t="s">
        <v>83</v>
      </c>
      <c r="AW160" s="13" t="s">
        <v>3</v>
      </c>
      <c r="AX160" s="13" t="s">
        <v>81</v>
      </c>
      <c r="AY160" s="155" t="s">
        <v>121</v>
      </c>
    </row>
    <row r="161" spans="2:65" s="1" customFormat="1" ht="24.2" customHeight="1">
      <c r="B161" s="132"/>
      <c r="C161" s="133" t="s">
        <v>215</v>
      </c>
      <c r="D161" s="133" t="s">
        <v>124</v>
      </c>
      <c r="E161" s="134" t="s">
        <v>298</v>
      </c>
      <c r="F161" s="135" t="s">
        <v>299</v>
      </c>
      <c r="G161" s="136" t="s">
        <v>233</v>
      </c>
      <c r="H161" s="179"/>
      <c r="I161" s="138"/>
      <c r="J161" s="139">
        <f>ROUND(I161*H161,2)</f>
        <v>0</v>
      </c>
      <c r="K161" s="140"/>
      <c r="L161" s="31"/>
      <c r="M161" s="141" t="s">
        <v>1</v>
      </c>
      <c r="N161" s="142" t="s">
        <v>38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168</v>
      </c>
      <c r="AT161" s="145" t="s">
        <v>124</v>
      </c>
      <c r="AU161" s="145" t="s">
        <v>83</v>
      </c>
      <c r="AY161" s="16" t="s">
        <v>121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6" t="s">
        <v>81</v>
      </c>
      <c r="BK161" s="146">
        <f>ROUND(I161*H161,2)</f>
        <v>0</v>
      </c>
      <c r="BL161" s="16" t="s">
        <v>168</v>
      </c>
      <c r="BM161" s="145" t="s">
        <v>300</v>
      </c>
    </row>
    <row r="162" spans="2:65" s="11" customFormat="1" ht="22.9" customHeight="1">
      <c r="B162" s="120"/>
      <c r="D162" s="121" t="s">
        <v>72</v>
      </c>
      <c r="E162" s="130" t="s">
        <v>301</v>
      </c>
      <c r="F162" s="130" t="s">
        <v>302</v>
      </c>
      <c r="I162" s="123"/>
      <c r="J162" s="131">
        <f>BK162</f>
        <v>0</v>
      </c>
      <c r="L162" s="120"/>
      <c r="M162" s="125"/>
      <c r="P162" s="126">
        <f>SUM(P163:P169)</f>
        <v>0</v>
      </c>
      <c r="R162" s="126">
        <f>SUM(R163:R169)</f>
        <v>5.4909058000000002</v>
      </c>
      <c r="T162" s="127">
        <f>SUM(T163:T169)</f>
        <v>0</v>
      </c>
      <c r="AR162" s="121" t="s">
        <v>83</v>
      </c>
      <c r="AT162" s="128" t="s">
        <v>72</v>
      </c>
      <c r="AU162" s="128" t="s">
        <v>81</v>
      </c>
      <c r="AY162" s="121" t="s">
        <v>121</v>
      </c>
      <c r="BK162" s="129">
        <f>SUM(BK163:BK169)</f>
        <v>0</v>
      </c>
    </row>
    <row r="163" spans="2:65" s="1" customFormat="1" ht="37.9" customHeight="1">
      <c r="B163" s="132"/>
      <c r="C163" s="133" t="s">
        <v>219</v>
      </c>
      <c r="D163" s="133" t="s">
        <v>124</v>
      </c>
      <c r="E163" s="134" t="s">
        <v>303</v>
      </c>
      <c r="F163" s="135" t="s">
        <v>304</v>
      </c>
      <c r="G163" s="136" t="s">
        <v>127</v>
      </c>
      <c r="H163" s="137">
        <v>586.63499999999999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38</v>
      </c>
      <c r="P163" s="143">
        <f>O163*H163</f>
        <v>0</v>
      </c>
      <c r="Q163" s="143">
        <v>1.2E-4</v>
      </c>
      <c r="R163" s="143">
        <f>Q163*H163</f>
        <v>7.0396200000000006E-2</v>
      </c>
      <c r="S163" s="143">
        <v>0</v>
      </c>
      <c r="T163" s="144">
        <f>S163*H163</f>
        <v>0</v>
      </c>
      <c r="AR163" s="145" t="s">
        <v>168</v>
      </c>
      <c r="AT163" s="145" t="s">
        <v>124</v>
      </c>
      <c r="AU163" s="145" t="s">
        <v>83</v>
      </c>
      <c r="AY163" s="16" t="s">
        <v>121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81</v>
      </c>
      <c r="BK163" s="146">
        <f>ROUND(I163*H163,2)</f>
        <v>0</v>
      </c>
      <c r="BL163" s="16" t="s">
        <v>168</v>
      </c>
      <c r="BM163" s="145" t="s">
        <v>305</v>
      </c>
    </row>
    <row r="164" spans="2:65" s="1" customFormat="1" ht="24.2" customHeight="1">
      <c r="B164" s="132"/>
      <c r="C164" s="168" t="s">
        <v>168</v>
      </c>
      <c r="D164" s="168" t="s">
        <v>172</v>
      </c>
      <c r="E164" s="169" t="s">
        <v>306</v>
      </c>
      <c r="F164" s="170" t="s">
        <v>307</v>
      </c>
      <c r="G164" s="171" t="s">
        <v>127</v>
      </c>
      <c r="H164" s="172">
        <v>615.96699999999998</v>
      </c>
      <c r="I164" s="173"/>
      <c r="J164" s="174">
        <f>ROUND(I164*H164,2)</f>
        <v>0</v>
      </c>
      <c r="K164" s="175"/>
      <c r="L164" s="176"/>
      <c r="M164" s="177" t="s">
        <v>1</v>
      </c>
      <c r="N164" s="178" t="s">
        <v>38</v>
      </c>
      <c r="P164" s="143">
        <f>O164*H164</f>
        <v>0</v>
      </c>
      <c r="Q164" s="143">
        <v>6.0000000000000001E-3</v>
      </c>
      <c r="R164" s="143">
        <f>Q164*H164</f>
        <v>3.695802</v>
      </c>
      <c r="S164" s="143">
        <v>0</v>
      </c>
      <c r="T164" s="144">
        <f>S164*H164</f>
        <v>0</v>
      </c>
      <c r="AR164" s="145" t="s">
        <v>175</v>
      </c>
      <c r="AT164" s="145" t="s">
        <v>172</v>
      </c>
      <c r="AU164" s="145" t="s">
        <v>83</v>
      </c>
      <c r="AY164" s="16" t="s">
        <v>121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81</v>
      </c>
      <c r="BK164" s="146">
        <f>ROUND(I164*H164,2)</f>
        <v>0</v>
      </c>
      <c r="BL164" s="16" t="s">
        <v>168</v>
      </c>
      <c r="BM164" s="145" t="s">
        <v>308</v>
      </c>
    </row>
    <row r="165" spans="2:65" s="13" customFormat="1" ht="11.25">
      <c r="B165" s="154"/>
      <c r="D165" s="148" t="s">
        <v>130</v>
      </c>
      <c r="F165" s="156" t="s">
        <v>309</v>
      </c>
      <c r="H165" s="157">
        <v>615.96699999999998</v>
      </c>
      <c r="I165" s="158"/>
      <c r="L165" s="154"/>
      <c r="M165" s="159"/>
      <c r="T165" s="160"/>
      <c r="AT165" s="155" t="s">
        <v>130</v>
      </c>
      <c r="AU165" s="155" t="s">
        <v>83</v>
      </c>
      <c r="AV165" s="13" t="s">
        <v>83</v>
      </c>
      <c r="AW165" s="13" t="s">
        <v>3</v>
      </c>
      <c r="AX165" s="13" t="s">
        <v>81</v>
      </c>
      <c r="AY165" s="155" t="s">
        <v>121</v>
      </c>
    </row>
    <row r="166" spans="2:65" s="1" customFormat="1" ht="24.2" customHeight="1">
      <c r="B166" s="132"/>
      <c r="C166" s="133" t="s">
        <v>226</v>
      </c>
      <c r="D166" s="133" t="s">
        <v>124</v>
      </c>
      <c r="E166" s="134" t="s">
        <v>310</v>
      </c>
      <c r="F166" s="135" t="s">
        <v>311</v>
      </c>
      <c r="G166" s="136" t="s">
        <v>127</v>
      </c>
      <c r="H166" s="137">
        <v>586.63499999999999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38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168</v>
      </c>
      <c r="AT166" s="145" t="s">
        <v>124</v>
      </c>
      <c r="AU166" s="145" t="s">
        <v>83</v>
      </c>
      <c r="AY166" s="16" t="s">
        <v>121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81</v>
      </c>
      <c r="BK166" s="146">
        <f>ROUND(I166*H166,2)</f>
        <v>0</v>
      </c>
      <c r="BL166" s="16" t="s">
        <v>168</v>
      </c>
      <c r="BM166" s="145" t="s">
        <v>312</v>
      </c>
    </row>
    <row r="167" spans="2:65" s="1" customFormat="1" ht="24.2" customHeight="1">
      <c r="B167" s="132"/>
      <c r="C167" s="168" t="s">
        <v>230</v>
      </c>
      <c r="D167" s="168" t="s">
        <v>172</v>
      </c>
      <c r="E167" s="169" t="s">
        <v>313</v>
      </c>
      <c r="F167" s="170" t="s">
        <v>314</v>
      </c>
      <c r="G167" s="171" t="s">
        <v>127</v>
      </c>
      <c r="H167" s="172">
        <v>1231.934</v>
      </c>
      <c r="I167" s="173"/>
      <c r="J167" s="174">
        <f>ROUND(I167*H167,2)</f>
        <v>0</v>
      </c>
      <c r="K167" s="175"/>
      <c r="L167" s="176"/>
      <c r="M167" s="177" t="s">
        <v>1</v>
      </c>
      <c r="N167" s="178" t="s">
        <v>38</v>
      </c>
      <c r="P167" s="143">
        <f>O167*H167</f>
        <v>0</v>
      </c>
      <c r="Q167" s="143">
        <v>1.4E-3</v>
      </c>
      <c r="R167" s="143">
        <f>Q167*H167</f>
        <v>1.7247075999999999</v>
      </c>
      <c r="S167" s="143">
        <v>0</v>
      </c>
      <c r="T167" s="144">
        <f>S167*H167</f>
        <v>0</v>
      </c>
      <c r="AR167" s="145" t="s">
        <v>175</v>
      </c>
      <c r="AT167" s="145" t="s">
        <v>172</v>
      </c>
      <c r="AU167" s="145" t="s">
        <v>83</v>
      </c>
      <c r="AY167" s="16" t="s">
        <v>121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81</v>
      </c>
      <c r="BK167" s="146">
        <f>ROUND(I167*H167,2)</f>
        <v>0</v>
      </c>
      <c r="BL167" s="16" t="s">
        <v>168</v>
      </c>
      <c r="BM167" s="145" t="s">
        <v>315</v>
      </c>
    </row>
    <row r="168" spans="2:65" s="13" customFormat="1" ht="11.25">
      <c r="B168" s="154"/>
      <c r="D168" s="148" t="s">
        <v>130</v>
      </c>
      <c r="F168" s="156" t="s">
        <v>316</v>
      </c>
      <c r="H168" s="157">
        <v>1231.934</v>
      </c>
      <c r="I168" s="158"/>
      <c r="L168" s="154"/>
      <c r="M168" s="159"/>
      <c r="T168" s="160"/>
      <c r="AT168" s="155" t="s">
        <v>130</v>
      </c>
      <c r="AU168" s="155" t="s">
        <v>83</v>
      </c>
      <c r="AV168" s="13" t="s">
        <v>83</v>
      </c>
      <c r="AW168" s="13" t="s">
        <v>3</v>
      </c>
      <c r="AX168" s="13" t="s">
        <v>81</v>
      </c>
      <c r="AY168" s="155" t="s">
        <v>121</v>
      </c>
    </row>
    <row r="169" spans="2:65" s="1" customFormat="1" ht="24.2" customHeight="1">
      <c r="B169" s="132"/>
      <c r="C169" s="133" t="s">
        <v>317</v>
      </c>
      <c r="D169" s="133" t="s">
        <v>124</v>
      </c>
      <c r="E169" s="134" t="s">
        <v>318</v>
      </c>
      <c r="F169" s="135" t="s">
        <v>319</v>
      </c>
      <c r="G169" s="136" t="s">
        <v>233</v>
      </c>
      <c r="H169" s="179"/>
      <c r="I169" s="138"/>
      <c r="J169" s="139">
        <f>ROUND(I169*H169,2)</f>
        <v>0</v>
      </c>
      <c r="K169" s="140"/>
      <c r="L169" s="31"/>
      <c r="M169" s="141" t="s">
        <v>1</v>
      </c>
      <c r="N169" s="142" t="s">
        <v>38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168</v>
      </c>
      <c r="AT169" s="145" t="s">
        <v>124</v>
      </c>
      <c r="AU169" s="145" t="s">
        <v>83</v>
      </c>
      <c r="AY169" s="16" t="s">
        <v>121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81</v>
      </c>
      <c r="BK169" s="146">
        <f>ROUND(I169*H169,2)</f>
        <v>0</v>
      </c>
      <c r="BL169" s="16" t="s">
        <v>168</v>
      </c>
      <c r="BM169" s="145" t="s">
        <v>320</v>
      </c>
    </row>
    <row r="170" spans="2:65" s="11" customFormat="1" ht="22.9" customHeight="1">
      <c r="B170" s="120"/>
      <c r="D170" s="121" t="s">
        <v>72</v>
      </c>
      <c r="E170" s="130" t="s">
        <v>321</v>
      </c>
      <c r="F170" s="130" t="s">
        <v>322</v>
      </c>
      <c r="I170" s="123"/>
      <c r="J170" s="131">
        <f>BK170</f>
        <v>0</v>
      </c>
      <c r="L170" s="120"/>
      <c r="M170" s="125"/>
      <c r="P170" s="126">
        <f>SUM(P171:P172)</f>
        <v>0</v>
      </c>
      <c r="R170" s="126">
        <f>SUM(R171:R172)</f>
        <v>1.0500000000000001E-2</v>
      </c>
      <c r="T170" s="127">
        <f>SUM(T171:T172)</f>
        <v>0</v>
      </c>
      <c r="AR170" s="121" t="s">
        <v>83</v>
      </c>
      <c r="AT170" s="128" t="s">
        <v>72</v>
      </c>
      <c r="AU170" s="128" t="s">
        <v>81</v>
      </c>
      <c r="AY170" s="121" t="s">
        <v>121</v>
      </c>
      <c r="BK170" s="129">
        <f>SUM(BK171:BK172)</f>
        <v>0</v>
      </c>
    </row>
    <row r="171" spans="2:65" s="1" customFormat="1" ht="24.2" customHeight="1">
      <c r="B171" s="132"/>
      <c r="C171" s="133" t="s">
        <v>323</v>
      </c>
      <c r="D171" s="133" t="s">
        <v>124</v>
      </c>
      <c r="E171" s="134" t="s">
        <v>324</v>
      </c>
      <c r="F171" s="135" t="s">
        <v>325</v>
      </c>
      <c r="G171" s="136" t="s">
        <v>208</v>
      </c>
      <c r="H171" s="137">
        <v>7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38</v>
      </c>
      <c r="P171" s="143">
        <f>O171*H171</f>
        <v>0</v>
      </c>
      <c r="Q171" s="143">
        <v>1.5E-3</v>
      </c>
      <c r="R171" s="143">
        <f>Q171*H171</f>
        <v>1.0500000000000001E-2</v>
      </c>
      <c r="S171" s="143">
        <v>0</v>
      </c>
      <c r="T171" s="144">
        <f>S171*H171</f>
        <v>0</v>
      </c>
      <c r="AR171" s="145" t="s">
        <v>168</v>
      </c>
      <c r="AT171" s="145" t="s">
        <v>124</v>
      </c>
      <c r="AU171" s="145" t="s">
        <v>83</v>
      </c>
      <c r="AY171" s="16" t="s">
        <v>121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81</v>
      </c>
      <c r="BK171" s="146">
        <f>ROUND(I171*H171,2)</f>
        <v>0</v>
      </c>
      <c r="BL171" s="16" t="s">
        <v>168</v>
      </c>
      <c r="BM171" s="145" t="s">
        <v>326</v>
      </c>
    </row>
    <row r="172" spans="2:65" s="1" customFormat="1" ht="24.2" customHeight="1">
      <c r="B172" s="132"/>
      <c r="C172" s="133" t="s">
        <v>7</v>
      </c>
      <c r="D172" s="133" t="s">
        <v>124</v>
      </c>
      <c r="E172" s="134" t="s">
        <v>327</v>
      </c>
      <c r="F172" s="135" t="s">
        <v>328</v>
      </c>
      <c r="G172" s="136" t="s">
        <v>233</v>
      </c>
      <c r="H172" s="179"/>
      <c r="I172" s="138"/>
      <c r="J172" s="139">
        <f>ROUND(I172*H172,2)</f>
        <v>0</v>
      </c>
      <c r="K172" s="140"/>
      <c r="L172" s="31"/>
      <c r="M172" s="141" t="s">
        <v>1</v>
      </c>
      <c r="N172" s="142" t="s">
        <v>38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168</v>
      </c>
      <c r="AT172" s="145" t="s">
        <v>124</v>
      </c>
      <c r="AU172" s="145" t="s">
        <v>83</v>
      </c>
      <c r="AY172" s="16" t="s">
        <v>121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81</v>
      </c>
      <c r="BK172" s="146">
        <f>ROUND(I172*H172,2)</f>
        <v>0</v>
      </c>
      <c r="BL172" s="16" t="s">
        <v>168</v>
      </c>
      <c r="BM172" s="145" t="s">
        <v>329</v>
      </c>
    </row>
    <row r="173" spans="2:65" s="11" customFormat="1" ht="22.9" customHeight="1">
      <c r="B173" s="120"/>
      <c r="D173" s="121" t="s">
        <v>72</v>
      </c>
      <c r="E173" s="130" t="s">
        <v>330</v>
      </c>
      <c r="F173" s="130" t="s">
        <v>331</v>
      </c>
      <c r="I173" s="123"/>
      <c r="J173" s="131">
        <f>BK173</f>
        <v>0</v>
      </c>
      <c r="L173" s="120"/>
      <c r="M173" s="125"/>
      <c r="P173" s="126">
        <f>SUM(P174:P179)</f>
        <v>0</v>
      </c>
      <c r="R173" s="126">
        <f>SUM(R174:R179)</f>
        <v>1.3096125000000001</v>
      </c>
      <c r="T173" s="127">
        <f>SUM(T174:T179)</f>
        <v>0</v>
      </c>
      <c r="AR173" s="121" t="s">
        <v>83</v>
      </c>
      <c r="AT173" s="128" t="s">
        <v>72</v>
      </c>
      <c r="AU173" s="128" t="s">
        <v>81</v>
      </c>
      <c r="AY173" s="121" t="s">
        <v>121</v>
      </c>
      <c r="BK173" s="129">
        <f>SUM(BK174:BK179)</f>
        <v>0</v>
      </c>
    </row>
    <row r="174" spans="2:65" s="1" customFormat="1" ht="33" customHeight="1">
      <c r="B174" s="132"/>
      <c r="C174" s="133" t="s">
        <v>332</v>
      </c>
      <c r="D174" s="133" t="s">
        <v>124</v>
      </c>
      <c r="E174" s="134" t="s">
        <v>333</v>
      </c>
      <c r="F174" s="135" t="s">
        <v>334</v>
      </c>
      <c r="G174" s="136" t="s">
        <v>127</v>
      </c>
      <c r="H174" s="137">
        <v>41.575000000000003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38</v>
      </c>
      <c r="P174" s="143">
        <f>O174*H174</f>
        <v>0</v>
      </c>
      <c r="Q174" s="143">
        <v>3.1320000000000001E-2</v>
      </c>
      <c r="R174" s="143">
        <f>Q174*H174</f>
        <v>1.3021290000000001</v>
      </c>
      <c r="S174" s="143">
        <v>0</v>
      </c>
      <c r="T174" s="144">
        <f>S174*H174</f>
        <v>0</v>
      </c>
      <c r="AR174" s="145" t="s">
        <v>168</v>
      </c>
      <c r="AT174" s="145" t="s">
        <v>124</v>
      </c>
      <c r="AU174" s="145" t="s">
        <v>83</v>
      </c>
      <c r="AY174" s="16" t="s">
        <v>121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81</v>
      </c>
      <c r="BK174" s="146">
        <f>ROUND(I174*H174,2)</f>
        <v>0</v>
      </c>
      <c r="BL174" s="16" t="s">
        <v>168</v>
      </c>
      <c r="BM174" s="145" t="s">
        <v>335</v>
      </c>
    </row>
    <row r="175" spans="2:65" s="13" customFormat="1" ht="11.25">
      <c r="B175" s="154"/>
      <c r="D175" s="148" t="s">
        <v>130</v>
      </c>
      <c r="E175" s="155" t="s">
        <v>1</v>
      </c>
      <c r="F175" s="156" t="s">
        <v>336</v>
      </c>
      <c r="H175" s="157">
        <v>41.575000000000003</v>
      </c>
      <c r="I175" s="158"/>
      <c r="L175" s="154"/>
      <c r="M175" s="159"/>
      <c r="T175" s="160"/>
      <c r="AT175" s="155" t="s">
        <v>130</v>
      </c>
      <c r="AU175" s="155" t="s">
        <v>83</v>
      </c>
      <c r="AV175" s="13" t="s">
        <v>83</v>
      </c>
      <c r="AW175" s="13" t="s">
        <v>30</v>
      </c>
      <c r="AX175" s="13" t="s">
        <v>73</v>
      </c>
      <c r="AY175" s="155" t="s">
        <v>121</v>
      </c>
    </row>
    <row r="176" spans="2:65" s="14" customFormat="1" ht="11.25">
      <c r="B176" s="161"/>
      <c r="D176" s="148" t="s">
        <v>130</v>
      </c>
      <c r="E176" s="162" t="s">
        <v>1</v>
      </c>
      <c r="F176" s="163" t="s">
        <v>143</v>
      </c>
      <c r="H176" s="164">
        <v>41.575000000000003</v>
      </c>
      <c r="I176" s="165"/>
      <c r="L176" s="161"/>
      <c r="M176" s="166"/>
      <c r="T176" s="167"/>
      <c r="AT176" s="162" t="s">
        <v>130</v>
      </c>
      <c r="AU176" s="162" t="s">
        <v>83</v>
      </c>
      <c r="AV176" s="14" t="s">
        <v>128</v>
      </c>
      <c r="AW176" s="14" t="s">
        <v>30</v>
      </c>
      <c r="AX176" s="14" t="s">
        <v>81</v>
      </c>
      <c r="AY176" s="162" t="s">
        <v>121</v>
      </c>
    </row>
    <row r="177" spans="2:65" s="1" customFormat="1" ht="24.2" customHeight="1">
      <c r="B177" s="132"/>
      <c r="C177" s="133" t="s">
        <v>337</v>
      </c>
      <c r="D177" s="133" t="s">
        <v>124</v>
      </c>
      <c r="E177" s="134" t="s">
        <v>338</v>
      </c>
      <c r="F177" s="135" t="s">
        <v>339</v>
      </c>
      <c r="G177" s="136" t="s">
        <v>127</v>
      </c>
      <c r="H177" s="137">
        <v>41.575000000000003</v>
      </c>
      <c r="I177" s="138"/>
      <c r="J177" s="139">
        <f>ROUND(I177*H177,2)</f>
        <v>0</v>
      </c>
      <c r="K177" s="140"/>
      <c r="L177" s="31"/>
      <c r="M177" s="141" t="s">
        <v>1</v>
      </c>
      <c r="N177" s="142" t="s">
        <v>38</v>
      </c>
      <c r="P177" s="143">
        <f>O177*H177</f>
        <v>0</v>
      </c>
      <c r="Q177" s="143">
        <v>1.8000000000000001E-4</v>
      </c>
      <c r="R177" s="143">
        <f>Q177*H177</f>
        <v>7.4835000000000006E-3</v>
      </c>
      <c r="S177" s="143">
        <v>0</v>
      </c>
      <c r="T177" s="144">
        <f>S177*H177</f>
        <v>0</v>
      </c>
      <c r="AR177" s="145" t="s">
        <v>168</v>
      </c>
      <c r="AT177" s="145" t="s">
        <v>124</v>
      </c>
      <c r="AU177" s="145" t="s">
        <v>83</v>
      </c>
      <c r="AY177" s="16" t="s">
        <v>121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6" t="s">
        <v>81</v>
      </c>
      <c r="BK177" s="146">
        <f>ROUND(I177*H177,2)</f>
        <v>0</v>
      </c>
      <c r="BL177" s="16" t="s">
        <v>168</v>
      </c>
      <c r="BM177" s="145" t="s">
        <v>340</v>
      </c>
    </row>
    <row r="178" spans="2:65" s="13" customFormat="1" ht="11.25">
      <c r="B178" s="154"/>
      <c r="D178" s="148" t="s">
        <v>130</v>
      </c>
      <c r="E178" s="155" t="s">
        <v>1</v>
      </c>
      <c r="F178" s="156" t="s">
        <v>341</v>
      </c>
      <c r="H178" s="157">
        <v>41.575000000000003</v>
      </c>
      <c r="I178" s="158"/>
      <c r="L178" s="154"/>
      <c r="M178" s="159"/>
      <c r="T178" s="160"/>
      <c r="AT178" s="155" t="s">
        <v>130</v>
      </c>
      <c r="AU178" s="155" t="s">
        <v>83</v>
      </c>
      <c r="AV178" s="13" t="s">
        <v>83</v>
      </c>
      <c r="AW178" s="13" t="s">
        <v>30</v>
      </c>
      <c r="AX178" s="13" t="s">
        <v>81</v>
      </c>
      <c r="AY178" s="155" t="s">
        <v>121</v>
      </c>
    </row>
    <row r="179" spans="2:65" s="1" customFormat="1" ht="24.2" customHeight="1">
      <c r="B179" s="132"/>
      <c r="C179" s="133" t="s">
        <v>342</v>
      </c>
      <c r="D179" s="133" t="s">
        <v>124</v>
      </c>
      <c r="E179" s="134" t="s">
        <v>343</v>
      </c>
      <c r="F179" s="135" t="s">
        <v>344</v>
      </c>
      <c r="G179" s="136" t="s">
        <v>233</v>
      </c>
      <c r="H179" s="179"/>
      <c r="I179" s="138"/>
      <c r="J179" s="139">
        <f>ROUND(I179*H179,2)</f>
        <v>0</v>
      </c>
      <c r="K179" s="140"/>
      <c r="L179" s="31"/>
      <c r="M179" s="141" t="s">
        <v>1</v>
      </c>
      <c r="N179" s="142" t="s">
        <v>38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168</v>
      </c>
      <c r="AT179" s="145" t="s">
        <v>124</v>
      </c>
      <c r="AU179" s="145" t="s">
        <v>83</v>
      </c>
      <c r="AY179" s="16" t="s">
        <v>121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6" t="s">
        <v>81</v>
      </c>
      <c r="BK179" s="146">
        <f>ROUND(I179*H179,2)</f>
        <v>0</v>
      </c>
      <c r="BL179" s="16" t="s">
        <v>168</v>
      </c>
      <c r="BM179" s="145" t="s">
        <v>345</v>
      </c>
    </row>
    <row r="180" spans="2:65" s="11" customFormat="1" ht="22.9" customHeight="1">
      <c r="B180" s="120"/>
      <c r="D180" s="121" t="s">
        <v>72</v>
      </c>
      <c r="E180" s="130" t="s">
        <v>346</v>
      </c>
      <c r="F180" s="130" t="s">
        <v>347</v>
      </c>
      <c r="I180" s="123"/>
      <c r="J180" s="131">
        <f>BK180</f>
        <v>0</v>
      </c>
      <c r="L180" s="120"/>
      <c r="M180" s="125"/>
      <c r="P180" s="126">
        <f>SUM(P181:P209)</f>
        <v>0</v>
      </c>
      <c r="R180" s="126">
        <f>SUM(R181:R209)</f>
        <v>0.33731749999999999</v>
      </c>
      <c r="T180" s="127">
        <f>SUM(T181:T209)</f>
        <v>0.44879999999999998</v>
      </c>
      <c r="AR180" s="121" t="s">
        <v>83</v>
      </c>
      <c r="AT180" s="128" t="s">
        <v>72</v>
      </c>
      <c r="AU180" s="128" t="s">
        <v>81</v>
      </c>
      <c r="AY180" s="121" t="s">
        <v>121</v>
      </c>
      <c r="BK180" s="129">
        <f>SUM(BK181:BK209)</f>
        <v>0</v>
      </c>
    </row>
    <row r="181" spans="2:65" s="1" customFormat="1" ht="16.5" customHeight="1">
      <c r="B181" s="132"/>
      <c r="C181" s="133" t="s">
        <v>348</v>
      </c>
      <c r="D181" s="133" t="s">
        <v>124</v>
      </c>
      <c r="E181" s="134" t="s">
        <v>349</v>
      </c>
      <c r="F181" s="135" t="s">
        <v>350</v>
      </c>
      <c r="G181" s="136" t="s">
        <v>146</v>
      </c>
      <c r="H181" s="137">
        <v>112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38</v>
      </c>
      <c r="P181" s="143">
        <f>O181*H181</f>
        <v>0</v>
      </c>
      <c r="Q181" s="143">
        <v>0</v>
      </c>
      <c r="R181" s="143">
        <f>Q181*H181</f>
        <v>0</v>
      </c>
      <c r="S181" s="143">
        <v>2.5999999999999999E-3</v>
      </c>
      <c r="T181" s="144">
        <f>S181*H181</f>
        <v>0.29120000000000001</v>
      </c>
      <c r="AR181" s="145" t="s">
        <v>168</v>
      </c>
      <c r="AT181" s="145" t="s">
        <v>124</v>
      </c>
      <c r="AU181" s="145" t="s">
        <v>83</v>
      </c>
      <c r="AY181" s="16" t="s">
        <v>121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81</v>
      </c>
      <c r="BK181" s="146">
        <f>ROUND(I181*H181,2)</f>
        <v>0</v>
      </c>
      <c r="BL181" s="16" t="s">
        <v>168</v>
      </c>
      <c r="BM181" s="145" t="s">
        <v>351</v>
      </c>
    </row>
    <row r="182" spans="2:65" s="1" customFormat="1" ht="16.5" customHeight="1">
      <c r="B182" s="132"/>
      <c r="C182" s="133" t="s">
        <v>352</v>
      </c>
      <c r="D182" s="133" t="s">
        <v>124</v>
      </c>
      <c r="E182" s="134" t="s">
        <v>353</v>
      </c>
      <c r="F182" s="135" t="s">
        <v>354</v>
      </c>
      <c r="G182" s="136" t="s">
        <v>146</v>
      </c>
      <c r="H182" s="137">
        <v>40</v>
      </c>
      <c r="I182" s="138"/>
      <c r="J182" s="139">
        <f>ROUND(I182*H182,2)</f>
        <v>0</v>
      </c>
      <c r="K182" s="140"/>
      <c r="L182" s="31"/>
      <c r="M182" s="141" t="s">
        <v>1</v>
      </c>
      <c r="N182" s="142" t="s">
        <v>38</v>
      </c>
      <c r="P182" s="143">
        <f>O182*H182</f>
        <v>0</v>
      </c>
      <c r="Q182" s="143">
        <v>0</v>
      </c>
      <c r="R182" s="143">
        <f>Q182*H182</f>
        <v>0</v>
      </c>
      <c r="S182" s="143">
        <v>3.9399999999999999E-3</v>
      </c>
      <c r="T182" s="144">
        <f>S182*H182</f>
        <v>0.15759999999999999</v>
      </c>
      <c r="AR182" s="145" t="s">
        <v>168</v>
      </c>
      <c r="AT182" s="145" t="s">
        <v>124</v>
      </c>
      <c r="AU182" s="145" t="s">
        <v>83</v>
      </c>
      <c r="AY182" s="16" t="s">
        <v>121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81</v>
      </c>
      <c r="BK182" s="146">
        <f>ROUND(I182*H182,2)</f>
        <v>0</v>
      </c>
      <c r="BL182" s="16" t="s">
        <v>168</v>
      </c>
      <c r="BM182" s="145" t="s">
        <v>355</v>
      </c>
    </row>
    <row r="183" spans="2:65" s="1" customFormat="1" ht="24.2" customHeight="1">
      <c r="B183" s="132"/>
      <c r="C183" s="133" t="s">
        <v>356</v>
      </c>
      <c r="D183" s="133" t="s">
        <v>124</v>
      </c>
      <c r="E183" s="134" t="s">
        <v>357</v>
      </c>
      <c r="F183" s="135" t="s">
        <v>358</v>
      </c>
      <c r="G183" s="136" t="s">
        <v>146</v>
      </c>
      <c r="H183" s="137">
        <v>22.65</v>
      </c>
      <c r="I183" s="138"/>
      <c r="J183" s="139">
        <f>ROUND(I183*H183,2)</f>
        <v>0</v>
      </c>
      <c r="K183" s="140"/>
      <c r="L183" s="31"/>
      <c r="M183" s="141" t="s">
        <v>1</v>
      </c>
      <c r="N183" s="142" t="s">
        <v>38</v>
      </c>
      <c r="P183" s="143">
        <f>O183*H183</f>
        <v>0</v>
      </c>
      <c r="Q183" s="143">
        <v>1.75E-3</v>
      </c>
      <c r="R183" s="143">
        <f>Q183*H183</f>
        <v>3.9637499999999999E-2</v>
      </c>
      <c r="S183" s="143">
        <v>0</v>
      </c>
      <c r="T183" s="144">
        <f>S183*H183</f>
        <v>0</v>
      </c>
      <c r="AR183" s="145" t="s">
        <v>168</v>
      </c>
      <c r="AT183" s="145" t="s">
        <v>124</v>
      </c>
      <c r="AU183" s="145" t="s">
        <v>83</v>
      </c>
      <c r="AY183" s="16" t="s">
        <v>121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81</v>
      </c>
      <c r="BK183" s="146">
        <f>ROUND(I183*H183,2)</f>
        <v>0</v>
      </c>
      <c r="BL183" s="16" t="s">
        <v>168</v>
      </c>
      <c r="BM183" s="145" t="s">
        <v>359</v>
      </c>
    </row>
    <row r="184" spans="2:65" s="12" customFormat="1" ht="11.25">
      <c r="B184" s="147"/>
      <c r="D184" s="148" t="s">
        <v>130</v>
      </c>
      <c r="E184" s="149" t="s">
        <v>1</v>
      </c>
      <c r="F184" s="150" t="s">
        <v>360</v>
      </c>
      <c r="H184" s="149" t="s">
        <v>1</v>
      </c>
      <c r="I184" s="151"/>
      <c r="L184" s="147"/>
      <c r="M184" s="152"/>
      <c r="T184" s="153"/>
      <c r="AT184" s="149" t="s">
        <v>130</v>
      </c>
      <c r="AU184" s="149" t="s">
        <v>83</v>
      </c>
      <c r="AV184" s="12" t="s">
        <v>81</v>
      </c>
      <c r="AW184" s="12" t="s">
        <v>30</v>
      </c>
      <c r="AX184" s="12" t="s">
        <v>73</v>
      </c>
      <c r="AY184" s="149" t="s">
        <v>121</v>
      </c>
    </row>
    <row r="185" spans="2:65" s="13" customFormat="1" ht="11.25">
      <c r="B185" s="154"/>
      <c r="D185" s="148" t="s">
        <v>130</v>
      </c>
      <c r="E185" s="155" t="s">
        <v>1</v>
      </c>
      <c r="F185" s="156" t="s">
        <v>361</v>
      </c>
      <c r="H185" s="157">
        <v>22.65</v>
      </c>
      <c r="I185" s="158"/>
      <c r="L185" s="154"/>
      <c r="M185" s="159"/>
      <c r="T185" s="160"/>
      <c r="AT185" s="155" t="s">
        <v>130</v>
      </c>
      <c r="AU185" s="155" t="s">
        <v>83</v>
      </c>
      <c r="AV185" s="13" t="s">
        <v>83</v>
      </c>
      <c r="AW185" s="13" t="s">
        <v>30</v>
      </c>
      <c r="AX185" s="13" t="s">
        <v>73</v>
      </c>
      <c r="AY185" s="155" t="s">
        <v>121</v>
      </c>
    </row>
    <row r="186" spans="2:65" s="14" customFormat="1" ht="11.25">
      <c r="B186" s="161"/>
      <c r="D186" s="148" t="s">
        <v>130</v>
      </c>
      <c r="E186" s="162" t="s">
        <v>1</v>
      </c>
      <c r="F186" s="163" t="s">
        <v>143</v>
      </c>
      <c r="H186" s="164">
        <v>22.65</v>
      </c>
      <c r="I186" s="165"/>
      <c r="L186" s="161"/>
      <c r="M186" s="166"/>
      <c r="T186" s="167"/>
      <c r="AT186" s="162" t="s">
        <v>130</v>
      </c>
      <c r="AU186" s="162" t="s">
        <v>83</v>
      </c>
      <c r="AV186" s="14" t="s">
        <v>128</v>
      </c>
      <c r="AW186" s="14" t="s">
        <v>30</v>
      </c>
      <c r="AX186" s="14" t="s">
        <v>81</v>
      </c>
      <c r="AY186" s="162" t="s">
        <v>121</v>
      </c>
    </row>
    <row r="187" spans="2:65" s="1" customFormat="1" ht="24.2" customHeight="1">
      <c r="B187" s="132"/>
      <c r="C187" s="133" t="s">
        <v>362</v>
      </c>
      <c r="D187" s="133" t="s">
        <v>124</v>
      </c>
      <c r="E187" s="134" t="s">
        <v>363</v>
      </c>
      <c r="F187" s="135" t="s">
        <v>364</v>
      </c>
      <c r="G187" s="136" t="s">
        <v>146</v>
      </c>
      <c r="H187" s="137">
        <v>4.4000000000000004</v>
      </c>
      <c r="I187" s="138"/>
      <c r="J187" s="139">
        <f>ROUND(I187*H187,2)</f>
        <v>0</v>
      </c>
      <c r="K187" s="140"/>
      <c r="L187" s="31"/>
      <c r="M187" s="141" t="s">
        <v>1</v>
      </c>
      <c r="N187" s="142" t="s">
        <v>38</v>
      </c>
      <c r="P187" s="143">
        <f>O187*H187</f>
        <v>0</v>
      </c>
      <c r="Q187" s="143">
        <v>2.1700000000000001E-3</v>
      </c>
      <c r="R187" s="143">
        <f>Q187*H187</f>
        <v>9.5480000000000009E-3</v>
      </c>
      <c r="S187" s="143">
        <v>0</v>
      </c>
      <c r="T187" s="144">
        <f>S187*H187</f>
        <v>0</v>
      </c>
      <c r="AR187" s="145" t="s">
        <v>168</v>
      </c>
      <c r="AT187" s="145" t="s">
        <v>124</v>
      </c>
      <c r="AU187" s="145" t="s">
        <v>83</v>
      </c>
      <c r="AY187" s="16" t="s">
        <v>121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81</v>
      </c>
      <c r="BK187" s="146">
        <f>ROUND(I187*H187,2)</f>
        <v>0</v>
      </c>
      <c r="BL187" s="16" t="s">
        <v>168</v>
      </c>
      <c r="BM187" s="145" t="s">
        <v>365</v>
      </c>
    </row>
    <row r="188" spans="2:65" s="1" customFormat="1" ht="24.2" customHeight="1">
      <c r="B188" s="132"/>
      <c r="C188" s="133" t="s">
        <v>366</v>
      </c>
      <c r="D188" s="133" t="s">
        <v>124</v>
      </c>
      <c r="E188" s="134" t="s">
        <v>367</v>
      </c>
      <c r="F188" s="135" t="s">
        <v>368</v>
      </c>
      <c r="G188" s="136" t="s">
        <v>146</v>
      </c>
      <c r="H188" s="137">
        <v>102.8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38</v>
      </c>
      <c r="P188" s="143">
        <f>O188*H188</f>
        <v>0</v>
      </c>
      <c r="Q188" s="143">
        <v>1.4300000000000001E-3</v>
      </c>
      <c r="R188" s="143">
        <f>Q188*H188</f>
        <v>0.147004</v>
      </c>
      <c r="S188" s="143">
        <v>0</v>
      </c>
      <c r="T188" s="144">
        <f>S188*H188</f>
        <v>0</v>
      </c>
      <c r="AR188" s="145" t="s">
        <v>168</v>
      </c>
      <c r="AT188" s="145" t="s">
        <v>124</v>
      </c>
      <c r="AU188" s="145" t="s">
        <v>83</v>
      </c>
      <c r="AY188" s="16" t="s">
        <v>121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81</v>
      </c>
      <c r="BK188" s="146">
        <f>ROUND(I188*H188,2)</f>
        <v>0</v>
      </c>
      <c r="BL188" s="16" t="s">
        <v>168</v>
      </c>
      <c r="BM188" s="145" t="s">
        <v>369</v>
      </c>
    </row>
    <row r="189" spans="2:65" s="12" customFormat="1" ht="11.25">
      <c r="B189" s="147"/>
      <c r="D189" s="148" t="s">
        <v>130</v>
      </c>
      <c r="E189" s="149" t="s">
        <v>1</v>
      </c>
      <c r="F189" s="150" t="s">
        <v>370</v>
      </c>
      <c r="H189" s="149" t="s">
        <v>1</v>
      </c>
      <c r="I189" s="151"/>
      <c r="L189" s="147"/>
      <c r="M189" s="152"/>
      <c r="T189" s="153"/>
      <c r="AT189" s="149" t="s">
        <v>130</v>
      </c>
      <c r="AU189" s="149" t="s">
        <v>83</v>
      </c>
      <c r="AV189" s="12" t="s">
        <v>81</v>
      </c>
      <c r="AW189" s="12" t="s">
        <v>30</v>
      </c>
      <c r="AX189" s="12" t="s">
        <v>73</v>
      </c>
      <c r="AY189" s="149" t="s">
        <v>121</v>
      </c>
    </row>
    <row r="190" spans="2:65" s="13" customFormat="1" ht="11.25">
      <c r="B190" s="154"/>
      <c r="D190" s="148" t="s">
        <v>130</v>
      </c>
      <c r="E190" s="155" t="s">
        <v>1</v>
      </c>
      <c r="F190" s="156" t="s">
        <v>371</v>
      </c>
      <c r="H190" s="157">
        <v>10.199999999999999</v>
      </c>
      <c r="I190" s="158"/>
      <c r="L190" s="154"/>
      <c r="M190" s="159"/>
      <c r="T190" s="160"/>
      <c r="AT190" s="155" t="s">
        <v>130</v>
      </c>
      <c r="AU190" s="155" t="s">
        <v>83</v>
      </c>
      <c r="AV190" s="13" t="s">
        <v>83</v>
      </c>
      <c r="AW190" s="13" t="s">
        <v>30</v>
      </c>
      <c r="AX190" s="13" t="s">
        <v>73</v>
      </c>
      <c r="AY190" s="155" t="s">
        <v>121</v>
      </c>
    </row>
    <row r="191" spans="2:65" s="13" customFormat="1" ht="11.25">
      <c r="B191" s="154"/>
      <c r="D191" s="148" t="s">
        <v>130</v>
      </c>
      <c r="E191" s="155" t="s">
        <v>1</v>
      </c>
      <c r="F191" s="156" t="s">
        <v>372</v>
      </c>
      <c r="H191" s="157">
        <v>19.8</v>
      </c>
      <c r="I191" s="158"/>
      <c r="L191" s="154"/>
      <c r="M191" s="159"/>
      <c r="T191" s="160"/>
      <c r="AT191" s="155" t="s">
        <v>130</v>
      </c>
      <c r="AU191" s="155" t="s">
        <v>83</v>
      </c>
      <c r="AV191" s="13" t="s">
        <v>83</v>
      </c>
      <c r="AW191" s="13" t="s">
        <v>30</v>
      </c>
      <c r="AX191" s="13" t="s">
        <v>73</v>
      </c>
      <c r="AY191" s="155" t="s">
        <v>121</v>
      </c>
    </row>
    <row r="192" spans="2:65" s="13" customFormat="1" ht="11.25">
      <c r="B192" s="154"/>
      <c r="D192" s="148" t="s">
        <v>130</v>
      </c>
      <c r="E192" s="155" t="s">
        <v>1</v>
      </c>
      <c r="F192" s="156" t="s">
        <v>373</v>
      </c>
      <c r="H192" s="157">
        <v>28.6</v>
      </c>
      <c r="I192" s="158"/>
      <c r="L192" s="154"/>
      <c r="M192" s="159"/>
      <c r="T192" s="160"/>
      <c r="AT192" s="155" t="s">
        <v>130</v>
      </c>
      <c r="AU192" s="155" t="s">
        <v>83</v>
      </c>
      <c r="AV192" s="13" t="s">
        <v>83</v>
      </c>
      <c r="AW192" s="13" t="s">
        <v>30</v>
      </c>
      <c r="AX192" s="13" t="s">
        <v>73</v>
      </c>
      <c r="AY192" s="155" t="s">
        <v>121</v>
      </c>
    </row>
    <row r="193" spans="2:65" s="13" customFormat="1" ht="11.25">
      <c r="B193" s="154"/>
      <c r="D193" s="148" t="s">
        <v>130</v>
      </c>
      <c r="E193" s="155" t="s">
        <v>1</v>
      </c>
      <c r="F193" s="156" t="s">
        <v>374</v>
      </c>
      <c r="H193" s="157">
        <v>17</v>
      </c>
      <c r="I193" s="158"/>
      <c r="L193" s="154"/>
      <c r="M193" s="159"/>
      <c r="T193" s="160"/>
      <c r="AT193" s="155" t="s">
        <v>130</v>
      </c>
      <c r="AU193" s="155" t="s">
        <v>83</v>
      </c>
      <c r="AV193" s="13" t="s">
        <v>83</v>
      </c>
      <c r="AW193" s="13" t="s">
        <v>30</v>
      </c>
      <c r="AX193" s="13" t="s">
        <v>73</v>
      </c>
      <c r="AY193" s="155" t="s">
        <v>121</v>
      </c>
    </row>
    <row r="194" spans="2:65" s="13" customFormat="1" ht="11.25">
      <c r="B194" s="154"/>
      <c r="D194" s="148" t="s">
        <v>130</v>
      </c>
      <c r="E194" s="155" t="s">
        <v>1</v>
      </c>
      <c r="F194" s="156" t="s">
        <v>375</v>
      </c>
      <c r="H194" s="157">
        <v>5.0999999999999996</v>
      </c>
      <c r="I194" s="158"/>
      <c r="L194" s="154"/>
      <c r="M194" s="159"/>
      <c r="T194" s="160"/>
      <c r="AT194" s="155" t="s">
        <v>130</v>
      </c>
      <c r="AU194" s="155" t="s">
        <v>83</v>
      </c>
      <c r="AV194" s="13" t="s">
        <v>83</v>
      </c>
      <c r="AW194" s="13" t="s">
        <v>30</v>
      </c>
      <c r="AX194" s="13" t="s">
        <v>73</v>
      </c>
      <c r="AY194" s="155" t="s">
        <v>121</v>
      </c>
    </row>
    <row r="195" spans="2:65" s="12" customFormat="1" ht="11.25">
      <c r="B195" s="147"/>
      <c r="D195" s="148" t="s">
        <v>130</v>
      </c>
      <c r="E195" s="149" t="s">
        <v>1</v>
      </c>
      <c r="F195" s="150" t="s">
        <v>376</v>
      </c>
      <c r="H195" s="149" t="s">
        <v>1</v>
      </c>
      <c r="I195" s="151"/>
      <c r="L195" s="147"/>
      <c r="M195" s="152"/>
      <c r="T195" s="153"/>
      <c r="AT195" s="149" t="s">
        <v>130</v>
      </c>
      <c r="AU195" s="149" t="s">
        <v>83</v>
      </c>
      <c r="AV195" s="12" t="s">
        <v>81</v>
      </c>
      <c r="AW195" s="12" t="s">
        <v>30</v>
      </c>
      <c r="AX195" s="12" t="s">
        <v>73</v>
      </c>
      <c r="AY195" s="149" t="s">
        <v>121</v>
      </c>
    </row>
    <row r="196" spans="2:65" s="13" customFormat="1" ht="11.25">
      <c r="B196" s="154"/>
      <c r="D196" s="148" t="s">
        <v>130</v>
      </c>
      <c r="E196" s="155" t="s">
        <v>1</v>
      </c>
      <c r="F196" s="156" t="s">
        <v>377</v>
      </c>
      <c r="H196" s="157">
        <v>22.1</v>
      </c>
      <c r="I196" s="158"/>
      <c r="L196" s="154"/>
      <c r="M196" s="159"/>
      <c r="T196" s="160"/>
      <c r="AT196" s="155" t="s">
        <v>130</v>
      </c>
      <c r="AU196" s="155" t="s">
        <v>83</v>
      </c>
      <c r="AV196" s="13" t="s">
        <v>83</v>
      </c>
      <c r="AW196" s="13" t="s">
        <v>30</v>
      </c>
      <c r="AX196" s="13" t="s">
        <v>73</v>
      </c>
      <c r="AY196" s="155" t="s">
        <v>121</v>
      </c>
    </row>
    <row r="197" spans="2:65" s="14" customFormat="1" ht="11.25">
      <c r="B197" s="161"/>
      <c r="D197" s="148" t="s">
        <v>130</v>
      </c>
      <c r="E197" s="162" t="s">
        <v>1</v>
      </c>
      <c r="F197" s="163" t="s">
        <v>143</v>
      </c>
      <c r="H197" s="164">
        <v>102.8</v>
      </c>
      <c r="I197" s="165"/>
      <c r="L197" s="161"/>
      <c r="M197" s="166"/>
      <c r="T197" s="167"/>
      <c r="AT197" s="162" t="s">
        <v>130</v>
      </c>
      <c r="AU197" s="162" t="s">
        <v>83</v>
      </c>
      <c r="AV197" s="14" t="s">
        <v>128</v>
      </c>
      <c r="AW197" s="14" t="s">
        <v>30</v>
      </c>
      <c r="AX197" s="14" t="s">
        <v>81</v>
      </c>
      <c r="AY197" s="162" t="s">
        <v>121</v>
      </c>
    </row>
    <row r="198" spans="2:65" s="1" customFormat="1" ht="24.2" customHeight="1">
      <c r="B198" s="132"/>
      <c r="C198" s="133" t="s">
        <v>378</v>
      </c>
      <c r="D198" s="133" t="s">
        <v>124</v>
      </c>
      <c r="E198" s="134" t="s">
        <v>379</v>
      </c>
      <c r="F198" s="135" t="s">
        <v>380</v>
      </c>
      <c r="G198" s="136" t="s">
        <v>146</v>
      </c>
      <c r="H198" s="137">
        <v>25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38</v>
      </c>
      <c r="P198" s="143">
        <f>O198*H198</f>
        <v>0</v>
      </c>
      <c r="Q198" s="143">
        <v>2.2000000000000001E-3</v>
      </c>
      <c r="R198" s="143">
        <f>Q198*H198</f>
        <v>5.5E-2</v>
      </c>
      <c r="S198" s="143">
        <v>0</v>
      </c>
      <c r="T198" s="144">
        <f>S198*H198</f>
        <v>0</v>
      </c>
      <c r="AR198" s="145" t="s">
        <v>168</v>
      </c>
      <c r="AT198" s="145" t="s">
        <v>124</v>
      </c>
      <c r="AU198" s="145" t="s">
        <v>83</v>
      </c>
      <c r="AY198" s="16" t="s">
        <v>121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81</v>
      </c>
      <c r="BK198" s="146">
        <f>ROUND(I198*H198,2)</f>
        <v>0</v>
      </c>
      <c r="BL198" s="16" t="s">
        <v>168</v>
      </c>
      <c r="BM198" s="145" t="s">
        <v>381</v>
      </c>
    </row>
    <row r="199" spans="2:65" s="12" customFormat="1" ht="11.25">
      <c r="B199" s="147"/>
      <c r="D199" s="148" t="s">
        <v>130</v>
      </c>
      <c r="E199" s="149" t="s">
        <v>1</v>
      </c>
      <c r="F199" s="150" t="s">
        <v>382</v>
      </c>
      <c r="H199" s="149" t="s">
        <v>1</v>
      </c>
      <c r="I199" s="151"/>
      <c r="L199" s="147"/>
      <c r="M199" s="152"/>
      <c r="T199" s="153"/>
      <c r="AT199" s="149" t="s">
        <v>130</v>
      </c>
      <c r="AU199" s="149" t="s">
        <v>83</v>
      </c>
      <c r="AV199" s="12" t="s">
        <v>81</v>
      </c>
      <c r="AW199" s="12" t="s">
        <v>30</v>
      </c>
      <c r="AX199" s="12" t="s">
        <v>73</v>
      </c>
      <c r="AY199" s="149" t="s">
        <v>121</v>
      </c>
    </row>
    <row r="200" spans="2:65" s="13" customFormat="1" ht="11.25">
      <c r="B200" s="154"/>
      <c r="D200" s="148" t="s">
        <v>130</v>
      </c>
      <c r="E200" s="155" t="s">
        <v>1</v>
      </c>
      <c r="F200" s="156" t="s">
        <v>383</v>
      </c>
      <c r="H200" s="157">
        <v>25</v>
      </c>
      <c r="I200" s="158"/>
      <c r="L200" s="154"/>
      <c r="M200" s="159"/>
      <c r="T200" s="160"/>
      <c r="AT200" s="155" t="s">
        <v>130</v>
      </c>
      <c r="AU200" s="155" t="s">
        <v>83</v>
      </c>
      <c r="AV200" s="13" t="s">
        <v>83</v>
      </c>
      <c r="AW200" s="13" t="s">
        <v>30</v>
      </c>
      <c r="AX200" s="13" t="s">
        <v>73</v>
      </c>
      <c r="AY200" s="155" t="s">
        <v>121</v>
      </c>
    </row>
    <row r="201" spans="2:65" s="14" customFormat="1" ht="11.25">
      <c r="B201" s="161"/>
      <c r="D201" s="148" t="s">
        <v>130</v>
      </c>
      <c r="E201" s="162" t="s">
        <v>1</v>
      </c>
      <c r="F201" s="163" t="s">
        <v>143</v>
      </c>
      <c r="H201" s="164">
        <v>25</v>
      </c>
      <c r="I201" s="165"/>
      <c r="L201" s="161"/>
      <c r="M201" s="166"/>
      <c r="T201" s="167"/>
      <c r="AT201" s="162" t="s">
        <v>130</v>
      </c>
      <c r="AU201" s="162" t="s">
        <v>83</v>
      </c>
      <c r="AV201" s="14" t="s">
        <v>128</v>
      </c>
      <c r="AW201" s="14" t="s">
        <v>30</v>
      </c>
      <c r="AX201" s="14" t="s">
        <v>81</v>
      </c>
      <c r="AY201" s="162" t="s">
        <v>121</v>
      </c>
    </row>
    <row r="202" spans="2:65" s="1" customFormat="1" ht="21.75" customHeight="1">
      <c r="B202" s="132"/>
      <c r="C202" s="133" t="s">
        <v>384</v>
      </c>
      <c r="D202" s="133" t="s">
        <v>124</v>
      </c>
      <c r="E202" s="134" t="s">
        <v>385</v>
      </c>
      <c r="F202" s="135" t="s">
        <v>386</v>
      </c>
      <c r="G202" s="136" t="s">
        <v>146</v>
      </c>
      <c r="H202" s="137">
        <v>48</v>
      </c>
      <c r="I202" s="138"/>
      <c r="J202" s="139">
        <f>ROUND(I202*H202,2)</f>
        <v>0</v>
      </c>
      <c r="K202" s="140"/>
      <c r="L202" s="31"/>
      <c r="M202" s="141" t="s">
        <v>1</v>
      </c>
      <c r="N202" s="142" t="s">
        <v>38</v>
      </c>
      <c r="P202" s="143">
        <f>O202*H202</f>
        <v>0</v>
      </c>
      <c r="Q202" s="143">
        <v>9.1E-4</v>
      </c>
      <c r="R202" s="143">
        <f>Q202*H202</f>
        <v>4.3679999999999997E-2</v>
      </c>
      <c r="S202" s="143">
        <v>0</v>
      </c>
      <c r="T202" s="144">
        <f>S202*H202</f>
        <v>0</v>
      </c>
      <c r="AR202" s="145" t="s">
        <v>168</v>
      </c>
      <c r="AT202" s="145" t="s">
        <v>124</v>
      </c>
      <c r="AU202" s="145" t="s">
        <v>83</v>
      </c>
      <c r="AY202" s="16" t="s">
        <v>121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81</v>
      </c>
      <c r="BK202" s="146">
        <f>ROUND(I202*H202,2)</f>
        <v>0</v>
      </c>
      <c r="BL202" s="16" t="s">
        <v>168</v>
      </c>
      <c r="BM202" s="145" t="s">
        <v>387</v>
      </c>
    </row>
    <row r="203" spans="2:65" s="1" customFormat="1" ht="24.2" customHeight="1">
      <c r="B203" s="132"/>
      <c r="C203" s="133" t="s">
        <v>175</v>
      </c>
      <c r="D203" s="133" t="s">
        <v>124</v>
      </c>
      <c r="E203" s="134" t="s">
        <v>388</v>
      </c>
      <c r="F203" s="135" t="s">
        <v>389</v>
      </c>
      <c r="G203" s="136" t="s">
        <v>208</v>
      </c>
      <c r="H203" s="137">
        <v>4</v>
      </c>
      <c r="I203" s="138"/>
      <c r="J203" s="139">
        <f>ROUND(I203*H203,2)</f>
        <v>0</v>
      </c>
      <c r="K203" s="140"/>
      <c r="L203" s="31"/>
      <c r="M203" s="141" t="s">
        <v>1</v>
      </c>
      <c r="N203" s="142" t="s">
        <v>38</v>
      </c>
      <c r="P203" s="143">
        <f>O203*H203</f>
        <v>0</v>
      </c>
      <c r="Q203" s="143">
        <v>1.9000000000000001E-4</v>
      </c>
      <c r="R203" s="143">
        <f>Q203*H203</f>
        <v>7.6000000000000004E-4</v>
      </c>
      <c r="S203" s="143">
        <v>0</v>
      </c>
      <c r="T203" s="144">
        <f>S203*H203</f>
        <v>0</v>
      </c>
      <c r="AR203" s="145" t="s">
        <v>168</v>
      </c>
      <c r="AT203" s="145" t="s">
        <v>124</v>
      </c>
      <c r="AU203" s="145" t="s">
        <v>83</v>
      </c>
      <c r="AY203" s="16" t="s">
        <v>121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6" t="s">
        <v>81</v>
      </c>
      <c r="BK203" s="146">
        <f>ROUND(I203*H203,2)</f>
        <v>0</v>
      </c>
      <c r="BL203" s="16" t="s">
        <v>168</v>
      </c>
      <c r="BM203" s="145" t="s">
        <v>390</v>
      </c>
    </row>
    <row r="204" spans="2:65" s="1" customFormat="1" ht="24.2" customHeight="1">
      <c r="B204" s="132"/>
      <c r="C204" s="133" t="s">
        <v>391</v>
      </c>
      <c r="D204" s="133" t="s">
        <v>124</v>
      </c>
      <c r="E204" s="134" t="s">
        <v>392</v>
      </c>
      <c r="F204" s="135" t="s">
        <v>393</v>
      </c>
      <c r="G204" s="136" t="s">
        <v>146</v>
      </c>
      <c r="H204" s="137">
        <v>38.6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38</v>
      </c>
      <c r="P204" s="143">
        <f>O204*H204</f>
        <v>0</v>
      </c>
      <c r="Q204" s="143">
        <v>1.08E-3</v>
      </c>
      <c r="R204" s="143">
        <f>Q204*H204</f>
        <v>4.1688000000000003E-2</v>
      </c>
      <c r="S204" s="143">
        <v>0</v>
      </c>
      <c r="T204" s="144">
        <f>S204*H204</f>
        <v>0</v>
      </c>
      <c r="AR204" s="145" t="s">
        <v>168</v>
      </c>
      <c r="AT204" s="145" t="s">
        <v>124</v>
      </c>
      <c r="AU204" s="145" t="s">
        <v>83</v>
      </c>
      <c r="AY204" s="16" t="s">
        <v>121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81</v>
      </c>
      <c r="BK204" s="146">
        <f>ROUND(I204*H204,2)</f>
        <v>0</v>
      </c>
      <c r="BL204" s="16" t="s">
        <v>168</v>
      </c>
      <c r="BM204" s="145" t="s">
        <v>394</v>
      </c>
    </row>
    <row r="205" spans="2:65" s="13" customFormat="1" ht="11.25">
      <c r="B205" s="154"/>
      <c r="D205" s="148" t="s">
        <v>130</v>
      </c>
      <c r="E205" s="155" t="s">
        <v>1</v>
      </c>
      <c r="F205" s="156" t="s">
        <v>395</v>
      </c>
      <c r="H205" s="157">
        <v>12.6</v>
      </c>
      <c r="I205" s="158"/>
      <c r="L205" s="154"/>
      <c r="M205" s="159"/>
      <c r="T205" s="160"/>
      <c r="AT205" s="155" t="s">
        <v>130</v>
      </c>
      <c r="AU205" s="155" t="s">
        <v>83</v>
      </c>
      <c r="AV205" s="13" t="s">
        <v>83</v>
      </c>
      <c r="AW205" s="13" t="s">
        <v>30</v>
      </c>
      <c r="AX205" s="13" t="s">
        <v>73</v>
      </c>
      <c r="AY205" s="155" t="s">
        <v>121</v>
      </c>
    </row>
    <row r="206" spans="2:65" s="13" customFormat="1" ht="11.25">
      <c r="B206" s="154"/>
      <c r="D206" s="148" t="s">
        <v>130</v>
      </c>
      <c r="E206" s="155" t="s">
        <v>1</v>
      </c>
      <c r="F206" s="156" t="s">
        <v>83</v>
      </c>
      <c r="H206" s="157">
        <v>2</v>
      </c>
      <c r="I206" s="158"/>
      <c r="L206" s="154"/>
      <c r="M206" s="159"/>
      <c r="T206" s="160"/>
      <c r="AT206" s="155" t="s">
        <v>130</v>
      </c>
      <c r="AU206" s="155" t="s">
        <v>83</v>
      </c>
      <c r="AV206" s="13" t="s">
        <v>83</v>
      </c>
      <c r="AW206" s="13" t="s">
        <v>30</v>
      </c>
      <c r="AX206" s="13" t="s">
        <v>73</v>
      </c>
      <c r="AY206" s="155" t="s">
        <v>121</v>
      </c>
    </row>
    <row r="207" spans="2:65" s="13" customFormat="1" ht="11.25">
      <c r="B207" s="154"/>
      <c r="D207" s="148" t="s">
        <v>130</v>
      </c>
      <c r="E207" s="155" t="s">
        <v>1</v>
      </c>
      <c r="F207" s="156" t="s">
        <v>396</v>
      </c>
      <c r="H207" s="157">
        <v>24</v>
      </c>
      <c r="I207" s="158"/>
      <c r="L207" s="154"/>
      <c r="M207" s="159"/>
      <c r="T207" s="160"/>
      <c r="AT207" s="155" t="s">
        <v>130</v>
      </c>
      <c r="AU207" s="155" t="s">
        <v>83</v>
      </c>
      <c r="AV207" s="13" t="s">
        <v>83</v>
      </c>
      <c r="AW207" s="13" t="s">
        <v>30</v>
      </c>
      <c r="AX207" s="13" t="s">
        <v>73</v>
      </c>
      <c r="AY207" s="155" t="s">
        <v>121</v>
      </c>
    </row>
    <row r="208" spans="2:65" s="14" customFormat="1" ht="11.25">
      <c r="B208" s="161"/>
      <c r="D208" s="148" t="s">
        <v>130</v>
      </c>
      <c r="E208" s="162" t="s">
        <v>1</v>
      </c>
      <c r="F208" s="163" t="s">
        <v>143</v>
      </c>
      <c r="H208" s="164">
        <v>38.6</v>
      </c>
      <c r="I208" s="165"/>
      <c r="L208" s="161"/>
      <c r="M208" s="166"/>
      <c r="T208" s="167"/>
      <c r="AT208" s="162" t="s">
        <v>130</v>
      </c>
      <c r="AU208" s="162" t="s">
        <v>83</v>
      </c>
      <c r="AV208" s="14" t="s">
        <v>128</v>
      </c>
      <c r="AW208" s="14" t="s">
        <v>30</v>
      </c>
      <c r="AX208" s="14" t="s">
        <v>81</v>
      </c>
      <c r="AY208" s="162" t="s">
        <v>121</v>
      </c>
    </row>
    <row r="209" spans="2:65" s="1" customFormat="1" ht="24.2" customHeight="1">
      <c r="B209" s="132"/>
      <c r="C209" s="133" t="s">
        <v>397</v>
      </c>
      <c r="D209" s="133" t="s">
        <v>124</v>
      </c>
      <c r="E209" s="134" t="s">
        <v>398</v>
      </c>
      <c r="F209" s="135" t="s">
        <v>399</v>
      </c>
      <c r="G209" s="136" t="s">
        <v>233</v>
      </c>
      <c r="H209" s="179"/>
      <c r="I209" s="138"/>
      <c r="J209" s="139">
        <f>ROUND(I209*H209,2)</f>
        <v>0</v>
      </c>
      <c r="K209" s="140"/>
      <c r="L209" s="31"/>
      <c r="M209" s="141" t="s">
        <v>1</v>
      </c>
      <c r="N209" s="142" t="s">
        <v>38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168</v>
      </c>
      <c r="AT209" s="145" t="s">
        <v>124</v>
      </c>
      <c r="AU209" s="145" t="s">
        <v>83</v>
      </c>
      <c r="AY209" s="16" t="s">
        <v>121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81</v>
      </c>
      <c r="BK209" s="146">
        <f>ROUND(I209*H209,2)</f>
        <v>0</v>
      </c>
      <c r="BL209" s="16" t="s">
        <v>168</v>
      </c>
      <c r="BM209" s="145" t="s">
        <v>400</v>
      </c>
    </row>
    <row r="210" spans="2:65" s="11" customFormat="1" ht="22.9" customHeight="1">
      <c r="B210" s="120"/>
      <c r="D210" s="121" t="s">
        <v>72</v>
      </c>
      <c r="E210" s="130" t="s">
        <v>164</v>
      </c>
      <c r="F210" s="130" t="s">
        <v>165</v>
      </c>
      <c r="I210" s="123"/>
      <c r="J210" s="131">
        <f>BK210</f>
        <v>0</v>
      </c>
      <c r="L210" s="120"/>
      <c r="M210" s="125"/>
      <c r="P210" s="126">
        <f>SUM(P211:P231)</f>
        <v>0</v>
      </c>
      <c r="R210" s="126">
        <f>SUM(R211:R231)</f>
        <v>7.1807085000000006</v>
      </c>
      <c r="T210" s="127">
        <f>SUM(T211:T231)</f>
        <v>0</v>
      </c>
      <c r="AR210" s="121" t="s">
        <v>83</v>
      </c>
      <c r="AT210" s="128" t="s">
        <v>72</v>
      </c>
      <c r="AU210" s="128" t="s">
        <v>81</v>
      </c>
      <c r="AY210" s="121" t="s">
        <v>121</v>
      </c>
      <c r="BK210" s="129">
        <f>SUM(BK211:BK231)</f>
        <v>0</v>
      </c>
    </row>
    <row r="211" spans="2:65" s="1" customFormat="1" ht="16.5" customHeight="1">
      <c r="B211" s="132"/>
      <c r="C211" s="133" t="s">
        <v>401</v>
      </c>
      <c r="D211" s="133" t="s">
        <v>124</v>
      </c>
      <c r="E211" s="134" t="s">
        <v>402</v>
      </c>
      <c r="F211" s="135" t="s">
        <v>403</v>
      </c>
      <c r="G211" s="136" t="s">
        <v>127</v>
      </c>
      <c r="H211" s="137">
        <v>586.63499999999999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38</v>
      </c>
      <c r="P211" s="143">
        <f>O211*H211</f>
        <v>0</v>
      </c>
      <c r="Q211" s="143">
        <v>1E-4</v>
      </c>
      <c r="R211" s="143">
        <f>Q211*H211</f>
        <v>5.86635E-2</v>
      </c>
      <c r="S211" s="143">
        <v>0</v>
      </c>
      <c r="T211" s="144">
        <f>S211*H211</f>
        <v>0</v>
      </c>
      <c r="AR211" s="145" t="s">
        <v>168</v>
      </c>
      <c r="AT211" s="145" t="s">
        <v>124</v>
      </c>
      <c r="AU211" s="145" t="s">
        <v>83</v>
      </c>
      <c r="AY211" s="16" t="s">
        <v>121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81</v>
      </c>
      <c r="BK211" s="146">
        <f>ROUND(I211*H211,2)</f>
        <v>0</v>
      </c>
      <c r="BL211" s="16" t="s">
        <v>168</v>
      </c>
      <c r="BM211" s="145" t="s">
        <v>404</v>
      </c>
    </row>
    <row r="212" spans="2:65" s="13" customFormat="1" ht="11.25">
      <c r="B212" s="154"/>
      <c r="D212" s="148" t="s">
        <v>130</v>
      </c>
      <c r="E212" s="155" t="s">
        <v>1</v>
      </c>
      <c r="F212" s="156" t="s">
        <v>256</v>
      </c>
      <c r="H212" s="157">
        <v>830.82500000000005</v>
      </c>
      <c r="I212" s="158"/>
      <c r="L212" s="154"/>
      <c r="M212" s="159"/>
      <c r="T212" s="160"/>
      <c r="AT212" s="155" t="s">
        <v>130</v>
      </c>
      <c r="AU212" s="155" t="s">
        <v>83</v>
      </c>
      <c r="AV212" s="13" t="s">
        <v>83</v>
      </c>
      <c r="AW212" s="13" t="s">
        <v>30</v>
      </c>
      <c r="AX212" s="13" t="s">
        <v>73</v>
      </c>
      <c r="AY212" s="155" t="s">
        <v>121</v>
      </c>
    </row>
    <row r="213" spans="2:65" s="13" customFormat="1" ht="11.25">
      <c r="B213" s="154"/>
      <c r="D213" s="148" t="s">
        <v>130</v>
      </c>
      <c r="E213" s="155" t="s">
        <v>1</v>
      </c>
      <c r="F213" s="156" t="s">
        <v>257</v>
      </c>
      <c r="H213" s="157">
        <v>-244.19</v>
      </c>
      <c r="I213" s="158"/>
      <c r="L213" s="154"/>
      <c r="M213" s="159"/>
      <c r="T213" s="160"/>
      <c r="AT213" s="155" t="s">
        <v>130</v>
      </c>
      <c r="AU213" s="155" t="s">
        <v>83</v>
      </c>
      <c r="AV213" s="13" t="s">
        <v>83</v>
      </c>
      <c r="AW213" s="13" t="s">
        <v>30</v>
      </c>
      <c r="AX213" s="13" t="s">
        <v>73</v>
      </c>
      <c r="AY213" s="155" t="s">
        <v>121</v>
      </c>
    </row>
    <row r="214" spans="2:65" s="14" customFormat="1" ht="11.25">
      <c r="B214" s="161"/>
      <c r="D214" s="148" t="s">
        <v>130</v>
      </c>
      <c r="E214" s="162" t="s">
        <v>1</v>
      </c>
      <c r="F214" s="163" t="s">
        <v>143</v>
      </c>
      <c r="H214" s="164">
        <v>586.63499999999999</v>
      </c>
      <c r="I214" s="165"/>
      <c r="L214" s="161"/>
      <c r="M214" s="166"/>
      <c r="T214" s="167"/>
      <c r="AT214" s="162" t="s">
        <v>130</v>
      </c>
      <c r="AU214" s="162" t="s">
        <v>83</v>
      </c>
      <c r="AV214" s="14" t="s">
        <v>128</v>
      </c>
      <c r="AW214" s="14" t="s">
        <v>30</v>
      </c>
      <c r="AX214" s="14" t="s">
        <v>81</v>
      </c>
      <c r="AY214" s="162" t="s">
        <v>121</v>
      </c>
    </row>
    <row r="215" spans="2:65" s="1" customFormat="1" ht="16.5" customHeight="1">
      <c r="B215" s="132"/>
      <c r="C215" s="168" t="s">
        <v>405</v>
      </c>
      <c r="D215" s="168" t="s">
        <v>172</v>
      </c>
      <c r="E215" s="169" t="s">
        <v>406</v>
      </c>
      <c r="F215" s="170" t="s">
        <v>407</v>
      </c>
      <c r="G215" s="171" t="s">
        <v>127</v>
      </c>
      <c r="H215" s="172">
        <v>645.29899999999998</v>
      </c>
      <c r="I215" s="173"/>
      <c r="J215" s="174">
        <f>ROUND(I215*H215,2)</f>
        <v>0</v>
      </c>
      <c r="K215" s="175"/>
      <c r="L215" s="176"/>
      <c r="M215" s="177" t="s">
        <v>1</v>
      </c>
      <c r="N215" s="178" t="s">
        <v>38</v>
      </c>
      <c r="P215" s="143">
        <f>O215*H215</f>
        <v>0</v>
      </c>
      <c r="Q215" s="143">
        <v>5.0000000000000001E-3</v>
      </c>
      <c r="R215" s="143">
        <f>Q215*H215</f>
        <v>3.2264949999999999</v>
      </c>
      <c r="S215" s="143">
        <v>0</v>
      </c>
      <c r="T215" s="144">
        <f>S215*H215</f>
        <v>0</v>
      </c>
      <c r="AR215" s="145" t="s">
        <v>175</v>
      </c>
      <c r="AT215" s="145" t="s">
        <v>172</v>
      </c>
      <c r="AU215" s="145" t="s">
        <v>83</v>
      </c>
      <c r="AY215" s="16" t="s">
        <v>121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6" t="s">
        <v>81</v>
      </c>
      <c r="BK215" s="146">
        <f>ROUND(I215*H215,2)</f>
        <v>0</v>
      </c>
      <c r="BL215" s="16" t="s">
        <v>168</v>
      </c>
      <c r="BM215" s="145" t="s">
        <v>408</v>
      </c>
    </row>
    <row r="216" spans="2:65" s="13" customFormat="1" ht="11.25">
      <c r="B216" s="154"/>
      <c r="D216" s="148" t="s">
        <v>130</v>
      </c>
      <c r="E216" s="155" t="s">
        <v>1</v>
      </c>
      <c r="F216" s="156" t="s">
        <v>256</v>
      </c>
      <c r="H216" s="157">
        <v>830.82500000000005</v>
      </c>
      <c r="I216" s="158"/>
      <c r="L216" s="154"/>
      <c r="M216" s="159"/>
      <c r="T216" s="160"/>
      <c r="AT216" s="155" t="s">
        <v>130</v>
      </c>
      <c r="AU216" s="155" t="s">
        <v>83</v>
      </c>
      <c r="AV216" s="13" t="s">
        <v>83</v>
      </c>
      <c r="AW216" s="13" t="s">
        <v>30</v>
      </c>
      <c r="AX216" s="13" t="s">
        <v>73</v>
      </c>
      <c r="AY216" s="155" t="s">
        <v>121</v>
      </c>
    </row>
    <row r="217" spans="2:65" s="13" customFormat="1" ht="11.25">
      <c r="B217" s="154"/>
      <c r="D217" s="148" t="s">
        <v>130</v>
      </c>
      <c r="E217" s="155" t="s">
        <v>1</v>
      </c>
      <c r="F217" s="156" t="s">
        <v>257</v>
      </c>
      <c r="H217" s="157">
        <v>-244.19</v>
      </c>
      <c r="I217" s="158"/>
      <c r="L217" s="154"/>
      <c r="M217" s="159"/>
      <c r="T217" s="160"/>
      <c r="AT217" s="155" t="s">
        <v>130</v>
      </c>
      <c r="AU217" s="155" t="s">
        <v>83</v>
      </c>
      <c r="AV217" s="13" t="s">
        <v>83</v>
      </c>
      <c r="AW217" s="13" t="s">
        <v>30</v>
      </c>
      <c r="AX217" s="13" t="s">
        <v>73</v>
      </c>
      <c r="AY217" s="155" t="s">
        <v>121</v>
      </c>
    </row>
    <row r="218" spans="2:65" s="14" customFormat="1" ht="11.25">
      <c r="B218" s="161"/>
      <c r="D218" s="148" t="s">
        <v>130</v>
      </c>
      <c r="E218" s="162" t="s">
        <v>1</v>
      </c>
      <c r="F218" s="163" t="s">
        <v>143</v>
      </c>
      <c r="H218" s="164">
        <v>586.63499999999999</v>
      </c>
      <c r="I218" s="165"/>
      <c r="L218" s="161"/>
      <c r="M218" s="166"/>
      <c r="T218" s="167"/>
      <c r="AT218" s="162" t="s">
        <v>130</v>
      </c>
      <c r="AU218" s="162" t="s">
        <v>83</v>
      </c>
      <c r="AV218" s="14" t="s">
        <v>128</v>
      </c>
      <c r="AW218" s="14" t="s">
        <v>30</v>
      </c>
      <c r="AX218" s="14" t="s">
        <v>81</v>
      </c>
      <c r="AY218" s="162" t="s">
        <v>121</v>
      </c>
    </row>
    <row r="219" spans="2:65" s="13" customFormat="1" ht="11.25">
      <c r="B219" s="154"/>
      <c r="D219" s="148" t="s">
        <v>130</v>
      </c>
      <c r="F219" s="156" t="s">
        <v>409</v>
      </c>
      <c r="H219" s="157">
        <v>645.29899999999998</v>
      </c>
      <c r="I219" s="158"/>
      <c r="L219" s="154"/>
      <c r="M219" s="159"/>
      <c r="T219" s="160"/>
      <c r="AT219" s="155" t="s">
        <v>130</v>
      </c>
      <c r="AU219" s="155" t="s">
        <v>83</v>
      </c>
      <c r="AV219" s="13" t="s">
        <v>83</v>
      </c>
      <c r="AW219" s="13" t="s">
        <v>3</v>
      </c>
      <c r="AX219" s="13" t="s">
        <v>81</v>
      </c>
      <c r="AY219" s="155" t="s">
        <v>121</v>
      </c>
    </row>
    <row r="220" spans="2:65" s="1" customFormat="1" ht="24.2" customHeight="1">
      <c r="B220" s="132"/>
      <c r="C220" s="133" t="s">
        <v>410</v>
      </c>
      <c r="D220" s="133" t="s">
        <v>124</v>
      </c>
      <c r="E220" s="134" t="s">
        <v>411</v>
      </c>
      <c r="F220" s="135" t="s">
        <v>412</v>
      </c>
      <c r="G220" s="136" t="s">
        <v>413</v>
      </c>
      <c r="H220" s="137">
        <v>3691</v>
      </c>
      <c r="I220" s="138"/>
      <c r="J220" s="139">
        <f>ROUND(I220*H220,2)</f>
        <v>0</v>
      </c>
      <c r="K220" s="140"/>
      <c r="L220" s="31"/>
      <c r="M220" s="141" t="s">
        <v>1</v>
      </c>
      <c r="N220" s="142" t="s">
        <v>38</v>
      </c>
      <c r="P220" s="143">
        <f>O220*H220</f>
        <v>0</v>
      </c>
      <c r="Q220" s="143">
        <v>5.0000000000000002E-5</v>
      </c>
      <c r="R220" s="143">
        <f>Q220*H220</f>
        <v>0.18455000000000002</v>
      </c>
      <c r="S220" s="143">
        <v>0</v>
      </c>
      <c r="T220" s="144">
        <f>S220*H220</f>
        <v>0</v>
      </c>
      <c r="AR220" s="145" t="s">
        <v>168</v>
      </c>
      <c r="AT220" s="145" t="s">
        <v>124</v>
      </c>
      <c r="AU220" s="145" t="s">
        <v>83</v>
      </c>
      <c r="AY220" s="16" t="s">
        <v>121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6" t="s">
        <v>81</v>
      </c>
      <c r="BK220" s="146">
        <f>ROUND(I220*H220,2)</f>
        <v>0</v>
      </c>
      <c r="BL220" s="16" t="s">
        <v>168</v>
      </c>
      <c r="BM220" s="145" t="s">
        <v>414</v>
      </c>
    </row>
    <row r="221" spans="2:65" s="13" customFormat="1" ht="11.25">
      <c r="B221" s="154"/>
      <c r="D221" s="148" t="s">
        <v>130</v>
      </c>
      <c r="E221" s="155" t="s">
        <v>1</v>
      </c>
      <c r="F221" s="156" t="s">
        <v>415</v>
      </c>
      <c r="H221" s="157">
        <v>3691</v>
      </c>
      <c r="I221" s="158"/>
      <c r="L221" s="154"/>
      <c r="M221" s="159"/>
      <c r="T221" s="160"/>
      <c r="AT221" s="155" t="s">
        <v>130</v>
      </c>
      <c r="AU221" s="155" t="s">
        <v>83</v>
      </c>
      <c r="AV221" s="13" t="s">
        <v>83</v>
      </c>
      <c r="AW221" s="13" t="s">
        <v>30</v>
      </c>
      <c r="AX221" s="13" t="s">
        <v>81</v>
      </c>
      <c r="AY221" s="155" t="s">
        <v>121</v>
      </c>
    </row>
    <row r="222" spans="2:65" s="1" customFormat="1" ht="24.2" customHeight="1">
      <c r="B222" s="132"/>
      <c r="C222" s="168" t="s">
        <v>416</v>
      </c>
      <c r="D222" s="168" t="s">
        <v>172</v>
      </c>
      <c r="E222" s="169" t="s">
        <v>417</v>
      </c>
      <c r="F222" s="170" t="s">
        <v>418</v>
      </c>
      <c r="G222" s="171" t="s">
        <v>160</v>
      </c>
      <c r="H222" s="172">
        <v>3.113</v>
      </c>
      <c r="I222" s="173"/>
      <c r="J222" s="174">
        <f>ROUND(I222*H222,2)</f>
        <v>0</v>
      </c>
      <c r="K222" s="175"/>
      <c r="L222" s="176"/>
      <c r="M222" s="177" t="s">
        <v>1</v>
      </c>
      <c r="N222" s="178" t="s">
        <v>38</v>
      </c>
      <c r="P222" s="143">
        <f>O222*H222</f>
        <v>0</v>
      </c>
      <c r="Q222" s="143">
        <v>1</v>
      </c>
      <c r="R222" s="143">
        <f>Q222*H222</f>
        <v>3.113</v>
      </c>
      <c r="S222" s="143">
        <v>0</v>
      </c>
      <c r="T222" s="144">
        <f>S222*H222</f>
        <v>0</v>
      </c>
      <c r="AR222" s="145" t="s">
        <v>175</v>
      </c>
      <c r="AT222" s="145" t="s">
        <v>172</v>
      </c>
      <c r="AU222" s="145" t="s">
        <v>83</v>
      </c>
      <c r="AY222" s="16" t="s">
        <v>121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81</v>
      </c>
      <c r="BK222" s="146">
        <f>ROUND(I222*H222,2)</f>
        <v>0</v>
      </c>
      <c r="BL222" s="16" t="s">
        <v>168</v>
      </c>
      <c r="BM222" s="145" t="s">
        <v>419</v>
      </c>
    </row>
    <row r="223" spans="2:65" s="13" customFormat="1" ht="11.25">
      <c r="B223" s="154"/>
      <c r="D223" s="148" t="s">
        <v>130</v>
      </c>
      <c r="F223" s="156" t="s">
        <v>420</v>
      </c>
      <c r="H223" s="157">
        <v>3.113</v>
      </c>
      <c r="I223" s="158"/>
      <c r="L223" s="154"/>
      <c r="M223" s="159"/>
      <c r="T223" s="160"/>
      <c r="AT223" s="155" t="s">
        <v>130</v>
      </c>
      <c r="AU223" s="155" t="s">
        <v>83</v>
      </c>
      <c r="AV223" s="13" t="s">
        <v>83</v>
      </c>
      <c r="AW223" s="13" t="s">
        <v>3</v>
      </c>
      <c r="AX223" s="13" t="s">
        <v>81</v>
      </c>
      <c r="AY223" s="155" t="s">
        <v>121</v>
      </c>
    </row>
    <row r="224" spans="2:65" s="1" customFormat="1" ht="21.75" customHeight="1">
      <c r="B224" s="132"/>
      <c r="C224" s="168" t="s">
        <v>421</v>
      </c>
      <c r="D224" s="168" t="s">
        <v>172</v>
      </c>
      <c r="E224" s="169" t="s">
        <v>422</v>
      </c>
      <c r="F224" s="170" t="s">
        <v>423</v>
      </c>
      <c r="G224" s="171" t="s">
        <v>160</v>
      </c>
      <c r="H224" s="172">
        <v>1.7000000000000001E-2</v>
      </c>
      <c r="I224" s="173"/>
      <c r="J224" s="174">
        <f>ROUND(I224*H224,2)</f>
        <v>0</v>
      </c>
      <c r="K224" s="175"/>
      <c r="L224" s="176"/>
      <c r="M224" s="177" t="s">
        <v>1</v>
      </c>
      <c r="N224" s="178" t="s">
        <v>38</v>
      </c>
      <c r="P224" s="143">
        <f>O224*H224</f>
        <v>0</v>
      </c>
      <c r="Q224" s="143">
        <v>1</v>
      </c>
      <c r="R224" s="143">
        <f>Q224*H224</f>
        <v>1.7000000000000001E-2</v>
      </c>
      <c r="S224" s="143">
        <v>0</v>
      </c>
      <c r="T224" s="144">
        <f>S224*H224</f>
        <v>0</v>
      </c>
      <c r="AR224" s="145" t="s">
        <v>175</v>
      </c>
      <c r="AT224" s="145" t="s">
        <v>172</v>
      </c>
      <c r="AU224" s="145" t="s">
        <v>83</v>
      </c>
      <c r="AY224" s="16" t="s">
        <v>121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6" t="s">
        <v>81</v>
      </c>
      <c r="BK224" s="146">
        <f>ROUND(I224*H224,2)</f>
        <v>0</v>
      </c>
      <c r="BL224" s="16" t="s">
        <v>168</v>
      </c>
      <c r="BM224" s="145" t="s">
        <v>424</v>
      </c>
    </row>
    <row r="225" spans="2:65" s="13" customFormat="1" ht="11.25">
      <c r="B225" s="154"/>
      <c r="D225" s="148" t="s">
        <v>130</v>
      </c>
      <c r="F225" s="156" t="s">
        <v>425</v>
      </c>
      <c r="H225" s="157">
        <v>1.7000000000000001E-2</v>
      </c>
      <c r="I225" s="158"/>
      <c r="L225" s="154"/>
      <c r="M225" s="159"/>
      <c r="T225" s="160"/>
      <c r="AT225" s="155" t="s">
        <v>130</v>
      </c>
      <c r="AU225" s="155" t="s">
        <v>83</v>
      </c>
      <c r="AV225" s="13" t="s">
        <v>83</v>
      </c>
      <c r="AW225" s="13" t="s">
        <v>3</v>
      </c>
      <c r="AX225" s="13" t="s">
        <v>81</v>
      </c>
      <c r="AY225" s="155" t="s">
        <v>121</v>
      </c>
    </row>
    <row r="226" spans="2:65" s="1" customFormat="1" ht="24.2" customHeight="1">
      <c r="B226" s="132"/>
      <c r="C226" s="168" t="s">
        <v>426</v>
      </c>
      <c r="D226" s="168" t="s">
        <v>172</v>
      </c>
      <c r="E226" s="169" t="s">
        <v>427</v>
      </c>
      <c r="F226" s="170" t="s">
        <v>428</v>
      </c>
      <c r="G226" s="171" t="s">
        <v>160</v>
      </c>
      <c r="H226" s="172">
        <v>0.42499999999999999</v>
      </c>
      <c r="I226" s="173"/>
      <c r="J226" s="174">
        <f>ROUND(I226*H226,2)</f>
        <v>0</v>
      </c>
      <c r="K226" s="175"/>
      <c r="L226" s="176"/>
      <c r="M226" s="177" t="s">
        <v>1</v>
      </c>
      <c r="N226" s="178" t="s">
        <v>38</v>
      </c>
      <c r="P226" s="143">
        <f>O226*H226</f>
        <v>0</v>
      </c>
      <c r="Q226" s="143">
        <v>1</v>
      </c>
      <c r="R226" s="143">
        <f>Q226*H226</f>
        <v>0.42499999999999999</v>
      </c>
      <c r="S226" s="143">
        <v>0</v>
      </c>
      <c r="T226" s="144">
        <f>S226*H226</f>
        <v>0</v>
      </c>
      <c r="AR226" s="145" t="s">
        <v>175</v>
      </c>
      <c r="AT226" s="145" t="s">
        <v>172</v>
      </c>
      <c r="AU226" s="145" t="s">
        <v>83</v>
      </c>
      <c r="AY226" s="16" t="s">
        <v>121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6" t="s">
        <v>81</v>
      </c>
      <c r="BK226" s="146">
        <f>ROUND(I226*H226,2)</f>
        <v>0</v>
      </c>
      <c r="BL226" s="16" t="s">
        <v>168</v>
      </c>
      <c r="BM226" s="145" t="s">
        <v>429</v>
      </c>
    </row>
    <row r="227" spans="2:65" s="13" customFormat="1" ht="11.25">
      <c r="B227" s="154"/>
      <c r="D227" s="148" t="s">
        <v>130</v>
      </c>
      <c r="F227" s="156" t="s">
        <v>430</v>
      </c>
      <c r="H227" s="157">
        <v>0.42499999999999999</v>
      </c>
      <c r="I227" s="158"/>
      <c r="L227" s="154"/>
      <c r="M227" s="159"/>
      <c r="T227" s="160"/>
      <c r="AT227" s="155" t="s">
        <v>130</v>
      </c>
      <c r="AU227" s="155" t="s">
        <v>83</v>
      </c>
      <c r="AV227" s="13" t="s">
        <v>83</v>
      </c>
      <c r="AW227" s="13" t="s">
        <v>3</v>
      </c>
      <c r="AX227" s="13" t="s">
        <v>81</v>
      </c>
      <c r="AY227" s="155" t="s">
        <v>121</v>
      </c>
    </row>
    <row r="228" spans="2:65" s="1" customFormat="1" ht="21.75" customHeight="1">
      <c r="B228" s="132"/>
      <c r="C228" s="168" t="s">
        <v>431</v>
      </c>
      <c r="D228" s="168" t="s">
        <v>172</v>
      </c>
      <c r="E228" s="169" t="s">
        <v>432</v>
      </c>
      <c r="F228" s="170" t="s">
        <v>433</v>
      </c>
      <c r="G228" s="171" t="s">
        <v>160</v>
      </c>
      <c r="H228" s="172">
        <v>0.13600000000000001</v>
      </c>
      <c r="I228" s="173"/>
      <c r="J228" s="174">
        <f>ROUND(I228*H228,2)</f>
        <v>0</v>
      </c>
      <c r="K228" s="175"/>
      <c r="L228" s="176"/>
      <c r="M228" s="177" t="s">
        <v>1</v>
      </c>
      <c r="N228" s="178" t="s">
        <v>38</v>
      </c>
      <c r="P228" s="143">
        <f>O228*H228</f>
        <v>0</v>
      </c>
      <c r="Q228" s="143">
        <v>1</v>
      </c>
      <c r="R228" s="143">
        <f>Q228*H228</f>
        <v>0.13600000000000001</v>
      </c>
      <c r="S228" s="143">
        <v>0</v>
      </c>
      <c r="T228" s="144">
        <f>S228*H228</f>
        <v>0</v>
      </c>
      <c r="AR228" s="145" t="s">
        <v>175</v>
      </c>
      <c r="AT228" s="145" t="s">
        <v>172</v>
      </c>
      <c r="AU228" s="145" t="s">
        <v>83</v>
      </c>
      <c r="AY228" s="16" t="s">
        <v>121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6" t="s">
        <v>81</v>
      </c>
      <c r="BK228" s="146">
        <f>ROUND(I228*H228,2)</f>
        <v>0</v>
      </c>
      <c r="BL228" s="16" t="s">
        <v>168</v>
      </c>
      <c r="BM228" s="145" t="s">
        <v>434</v>
      </c>
    </row>
    <row r="229" spans="2:65" s="13" customFormat="1" ht="11.25">
      <c r="B229" s="154"/>
      <c r="D229" s="148" t="s">
        <v>130</v>
      </c>
      <c r="F229" s="156" t="s">
        <v>435</v>
      </c>
      <c r="H229" s="157">
        <v>0.13600000000000001</v>
      </c>
      <c r="I229" s="158"/>
      <c r="L229" s="154"/>
      <c r="M229" s="159"/>
      <c r="T229" s="160"/>
      <c r="AT229" s="155" t="s">
        <v>130</v>
      </c>
      <c r="AU229" s="155" t="s">
        <v>83</v>
      </c>
      <c r="AV229" s="13" t="s">
        <v>83</v>
      </c>
      <c r="AW229" s="13" t="s">
        <v>3</v>
      </c>
      <c r="AX229" s="13" t="s">
        <v>81</v>
      </c>
      <c r="AY229" s="155" t="s">
        <v>121</v>
      </c>
    </row>
    <row r="230" spans="2:65" s="1" customFormat="1" ht="16.5" customHeight="1">
      <c r="B230" s="132"/>
      <c r="C230" s="133" t="s">
        <v>436</v>
      </c>
      <c r="D230" s="133" t="s">
        <v>124</v>
      </c>
      <c r="E230" s="134" t="s">
        <v>437</v>
      </c>
      <c r="F230" s="135" t="s">
        <v>438</v>
      </c>
      <c r="G230" s="136" t="s">
        <v>146</v>
      </c>
      <c r="H230" s="137">
        <v>400</v>
      </c>
      <c r="I230" s="138"/>
      <c r="J230" s="139">
        <f>ROUND(I230*H230,2)</f>
        <v>0</v>
      </c>
      <c r="K230" s="140"/>
      <c r="L230" s="31"/>
      <c r="M230" s="141" t="s">
        <v>1</v>
      </c>
      <c r="N230" s="142" t="s">
        <v>38</v>
      </c>
      <c r="P230" s="143">
        <f>O230*H230</f>
        <v>0</v>
      </c>
      <c r="Q230" s="143">
        <v>5.0000000000000002E-5</v>
      </c>
      <c r="R230" s="143">
        <f>Q230*H230</f>
        <v>0.02</v>
      </c>
      <c r="S230" s="143">
        <v>0</v>
      </c>
      <c r="T230" s="144">
        <f>S230*H230</f>
        <v>0</v>
      </c>
      <c r="AR230" s="145" t="s">
        <v>168</v>
      </c>
      <c r="AT230" s="145" t="s">
        <v>124</v>
      </c>
      <c r="AU230" s="145" t="s">
        <v>83</v>
      </c>
      <c r="AY230" s="16" t="s">
        <v>121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6" t="s">
        <v>81</v>
      </c>
      <c r="BK230" s="146">
        <f>ROUND(I230*H230,2)</f>
        <v>0</v>
      </c>
      <c r="BL230" s="16" t="s">
        <v>168</v>
      </c>
      <c r="BM230" s="145" t="s">
        <v>439</v>
      </c>
    </row>
    <row r="231" spans="2:65" s="1" customFormat="1" ht="24.2" customHeight="1">
      <c r="B231" s="132"/>
      <c r="C231" s="133" t="s">
        <v>440</v>
      </c>
      <c r="D231" s="133" t="s">
        <v>124</v>
      </c>
      <c r="E231" s="134" t="s">
        <v>231</v>
      </c>
      <c r="F231" s="135" t="s">
        <v>232</v>
      </c>
      <c r="G231" s="136" t="s">
        <v>233</v>
      </c>
      <c r="H231" s="179"/>
      <c r="I231" s="138"/>
      <c r="J231" s="139">
        <f>ROUND(I231*H231,2)</f>
        <v>0</v>
      </c>
      <c r="K231" s="140"/>
      <c r="L231" s="31"/>
      <c r="M231" s="180" t="s">
        <v>1</v>
      </c>
      <c r="N231" s="181" t="s">
        <v>38</v>
      </c>
      <c r="O231" s="182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AR231" s="145" t="s">
        <v>168</v>
      </c>
      <c r="AT231" s="145" t="s">
        <v>124</v>
      </c>
      <c r="AU231" s="145" t="s">
        <v>83</v>
      </c>
      <c r="AY231" s="16" t="s">
        <v>121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6" t="s">
        <v>81</v>
      </c>
      <c r="BK231" s="146">
        <f>ROUND(I231*H231,2)</f>
        <v>0</v>
      </c>
      <c r="BL231" s="16" t="s">
        <v>168</v>
      </c>
      <c r="BM231" s="145" t="s">
        <v>441</v>
      </c>
    </row>
    <row r="232" spans="2:65" s="1" customFormat="1" ht="6.95" customHeight="1">
      <c r="B232" s="43"/>
      <c r="C232" s="44"/>
      <c r="D232" s="44"/>
      <c r="E232" s="44"/>
      <c r="F232" s="44"/>
      <c r="G232" s="44"/>
      <c r="H232" s="44"/>
      <c r="I232" s="44"/>
      <c r="J232" s="44"/>
      <c r="K232" s="44"/>
      <c r="L232" s="31"/>
    </row>
  </sheetData>
  <autoFilter ref="C122:K231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95"/>
  <sheetViews>
    <sheetView showGridLines="0" tabSelected="1" topLeftCell="A207" workbookViewId="0">
      <selection activeCell="F256" sqref="F25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7" t="str">
        <f>'Rekapitulace stavby'!K6</f>
        <v>REKONSTRUKCE HALY CHABAŘOVICE p.č. 976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442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29. 8. 2024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ROUND((SUM(BE128:BE294)),  2)</f>
        <v>0</v>
      </c>
      <c r="I33" s="91">
        <v>0.21</v>
      </c>
      <c r="J33" s="90">
        <f>ROUND(((SUM(BE128:BE294))*I33),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ROUND((SUM(BF128:BF294)),  2)</f>
        <v>0</v>
      </c>
      <c r="I34" s="91">
        <v>0.12</v>
      </c>
      <c r="J34" s="90">
        <f>ROUND(((SUM(BF128:BF294))*I34),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ROUND((SUM(BG128:BG294)),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ROUND((SUM(BH128:BH294)),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ROUND((SUM(BI128:BI294)),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7" t="str">
        <f>E7</f>
        <v>REKONSTRUKCE HALY CHABAŘOVICE p.č. 976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>03 - Obvodový plášť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29. 8. 2024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J128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19.899999999999999" customHeight="1">
      <c r="B98" s="107"/>
      <c r="D98" s="108" t="s">
        <v>443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19.899999999999999" customHeight="1">
      <c r="B99" s="107"/>
      <c r="D99" s="108" t="s">
        <v>444</v>
      </c>
      <c r="E99" s="109"/>
      <c r="F99" s="109"/>
      <c r="G99" s="109"/>
      <c r="H99" s="109"/>
      <c r="I99" s="109"/>
      <c r="J99" s="110">
        <f>J145</f>
        <v>0</v>
      </c>
      <c r="L99" s="107"/>
    </row>
    <row r="100" spans="2:12" s="9" customFormat="1" ht="19.899999999999999" customHeight="1">
      <c r="B100" s="107"/>
      <c r="D100" s="108" t="s">
        <v>102</v>
      </c>
      <c r="E100" s="109"/>
      <c r="F100" s="109"/>
      <c r="G100" s="109"/>
      <c r="H100" s="109"/>
      <c r="I100" s="109"/>
      <c r="J100" s="110">
        <f>J149</f>
        <v>0</v>
      </c>
      <c r="L100" s="107"/>
    </row>
    <row r="101" spans="2:12" s="9" customFormat="1" ht="19.899999999999999" customHeight="1">
      <c r="B101" s="107"/>
      <c r="D101" s="108" t="s">
        <v>445</v>
      </c>
      <c r="E101" s="109"/>
      <c r="F101" s="109"/>
      <c r="G101" s="109"/>
      <c r="H101" s="109"/>
      <c r="I101" s="109"/>
      <c r="J101" s="110">
        <f>J195</f>
        <v>0</v>
      </c>
      <c r="L101" s="107"/>
    </row>
    <row r="102" spans="2:12" s="9" customFormat="1" ht="19.899999999999999" customHeight="1">
      <c r="B102" s="107"/>
      <c r="D102" s="108" t="s">
        <v>103</v>
      </c>
      <c r="E102" s="109"/>
      <c r="F102" s="109"/>
      <c r="G102" s="109"/>
      <c r="H102" s="109"/>
      <c r="I102" s="109"/>
      <c r="J102" s="110">
        <f>J226</f>
        <v>0</v>
      </c>
      <c r="L102" s="107"/>
    </row>
    <row r="103" spans="2:12" s="8" customFormat="1" ht="24.95" customHeight="1">
      <c r="B103" s="103"/>
      <c r="D103" s="104" t="s">
        <v>104</v>
      </c>
      <c r="E103" s="105"/>
      <c r="F103" s="105"/>
      <c r="G103" s="105"/>
      <c r="H103" s="105"/>
      <c r="I103" s="105"/>
      <c r="J103" s="106">
        <f>J228</f>
        <v>0</v>
      </c>
      <c r="L103" s="103"/>
    </row>
    <row r="104" spans="2:12" s="9" customFormat="1" ht="19.899999999999999" customHeight="1">
      <c r="B104" s="107"/>
      <c r="D104" s="108" t="s">
        <v>446</v>
      </c>
      <c r="E104" s="109"/>
      <c r="F104" s="109"/>
      <c r="G104" s="109"/>
      <c r="H104" s="109"/>
      <c r="I104" s="109"/>
      <c r="J104" s="110">
        <f>J229</f>
        <v>0</v>
      </c>
      <c r="L104" s="107"/>
    </row>
    <row r="105" spans="2:12" s="9" customFormat="1" ht="19.899999999999999" customHeight="1">
      <c r="B105" s="107"/>
      <c r="D105" s="108" t="s">
        <v>237</v>
      </c>
      <c r="E105" s="109"/>
      <c r="F105" s="109"/>
      <c r="G105" s="109"/>
      <c r="H105" s="109"/>
      <c r="I105" s="109"/>
      <c r="J105" s="110">
        <f>J250</f>
        <v>0</v>
      </c>
      <c r="L105" s="107"/>
    </row>
    <row r="106" spans="2:12" s="9" customFormat="1" ht="19.899999999999999" customHeight="1">
      <c r="B106" s="107"/>
      <c r="D106" s="108" t="s">
        <v>239</v>
      </c>
      <c r="E106" s="109"/>
      <c r="F106" s="109"/>
      <c r="G106" s="109"/>
      <c r="H106" s="109"/>
      <c r="I106" s="109"/>
      <c r="J106" s="110">
        <f>J255</f>
        <v>0</v>
      </c>
      <c r="L106" s="107"/>
    </row>
    <row r="107" spans="2:12" s="9" customFormat="1" ht="19.899999999999999" customHeight="1">
      <c r="B107" s="107"/>
      <c r="D107" s="108" t="s">
        <v>105</v>
      </c>
      <c r="E107" s="109"/>
      <c r="F107" s="109"/>
      <c r="G107" s="109"/>
      <c r="H107" s="109"/>
      <c r="I107" s="109"/>
      <c r="J107" s="110">
        <f>J259</f>
        <v>0</v>
      </c>
      <c r="L107" s="107"/>
    </row>
    <row r="108" spans="2:12" s="9" customFormat="1" ht="19.899999999999999" customHeight="1">
      <c r="B108" s="107"/>
      <c r="D108" s="108" t="s">
        <v>447</v>
      </c>
      <c r="E108" s="109"/>
      <c r="F108" s="109"/>
      <c r="G108" s="109"/>
      <c r="H108" s="109"/>
      <c r="I108" s="109"/>
      <c r="J108" s="110">
        <f>J292</f>
        <v>0</v>
      </c>
      <c r="L108" s="107"/>
    </row>
    <row r="109" spans="2:12" s="1" customFormat="1" ht="21.75" customHeight="1">
      <c r="B109" s="31"/>
      <c r="L109" s="31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106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16.5" customHeight="1">
      <c r="B118" s="31"/>
      <c r="E118" s="227" t="str">
        <f>E7</f>
        <v>REKONSTRUKCE HALY CHABAŘOVICE p.č. 976</v>
      </c>
      <c r="F118" s="228"/>
      <c r="G118" s="228"/>
      <c r="H118" s="228"/>
      <c r="L118" s="31"/>
    </row>
    <row r="119" spans="2:63" s="1" customFormat="1" ht="12" customHeight="1">
      <c r="B119" s="31"/>
      <c r="C119" s="26" t="s">
        <v>94</v>
      </c>
      <c r="L119" s="31"/>
    </row>
    <row r="120" spans="2:63" s="1" customFormat="1" ht="16.5" customHeight="1">
      <c r="B120" s="31"/>
      <c r="E120" s="188" t="str">
        <f>E9</f>
        <v>03 - Obvodový plášť</v>
      </c>
      <c r="F120" s="229"/>
      <c r="G120" s="229"/>
      <c r="H120" s="229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29. 8. 2024</v>
      </c>
      <c r="L122" s="31"/>
    </row>
    <row r="123" spans="2:63" s="1" customFormat="1" ht="6.95" customHeight="1">
      <c r="B123" s="31"/>
      <c r="L123" s="31"/>
    </row>
    <row r="124" spans="2:63" s="1" customFormat="1" ht="15.2" customHeight="1">
      <c r="B124" s="31"/>
      <c r="C124" s="26" t="s">
        <v>24</v>
      </c>
      <c r="F124" s="24" t="str">
        <f>E15</f>
        <v xml:space="preserve"> </v>
      </c>
      <c r="I124" s="26" t="s">
        <v>29</v>
      </c>
      <c r="J124" s="29" t="str">
        <f>E21</f>
        <v xml:space="preserve"> </v>
      </c>
      <c r="L124" s="31"/>
    </row>
    <row r="125" spans="2:63" s="1" customFormat="1" ht="15.2" customHeight="1">
      <c r="B125" s="31"/>
      <c r="C125" s="26" t="s">
        <v>27</v>
      </c>
      <c r="F125" s="24" t="str">
        <f>IF(E18="","",E18)</f>
        <v>Vyplň údaj</v>
      </c>
      <c r="I125" s="26" t="s">
        <v>31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11"/>
      <c r="C127" s="112" t="s">
        <v>107</v>
      </c>
      <c r="D127" s="113" t="s">
        <v>58</v>
      </c>
      <c r="E127" s="113" t="s">
        <v>54</v>
      </c>
      <c r="F127" s="113" t="s">
        <v>55</v>
      </c>
      <c r="G127" s="113" t="s">
        <v>108</v>
      </c>
      <c r="H127" s="113" t="s">
        <v>109</v>
      </c>
      <c r="I127" s="113" t="s">
        <v>110</v>
      </c>
      <c r="J127" s="114" t="s">
        <v>98</v>
      </c>
      <c r="K127" s="115" t="s">
        <v>111</v>
      </c>
      <c r="L127" s="111"/>
      <c r="M127" s="58" t="s">
        <v>1</v>
      </c>
      <c r="N127" s="59" t="s">
        <v>37</v>
      </c>
      <c r="O127" s="59" t="s">
        <v>112</v>
      </c>
      <c r="P127" s="59" t="s">
        <v>113</v>
      </c>
      <c r="Q127" s="59" t="s">
        <v>114</v>
      </c>
      <c r="R127" s="59" t="s">
        <v>115</v>
      </c>
      <c r="S127" s="59" t="s">
        <v>116</v>
      </c>
      <c r="T127" s="60" t="s">
        <v>117</v>
      </c>
    </row>
    <row r="128" spans="2:63" s="1" customFormat="1" ht="22.9" customHeight="1">
      <c r="B128" s="31"/>
      <c r="C128" s="63" t="s">
        <v>118</v>
      </c>
      <c r="J128" s="116">
        <f>BK128</f>
        <v>0</v>
      </c>
      <c r="L128" s="31"/>
      <c r="M128" s="61"/>
      <c r="N128" s="52"/>
      <c r="O128" s="52"/>
      <c r="P128" s="117">
        <f>P129+P228</f>
        <v>0</v>
      </c>
      <c r="Q128" s="52"/>
      <c r="R128" s="117">
        <f>R129+R228</f>
        <v>42.822262539999997</v>
      </c>
      <c r="S128" s="52"/>
      <c r="T128" s="118">
        <f>T129+T228</f>
        <v>12.558314289999998</v>
      </c>
      <c r="AT128" s="16" t="s">
        <v>72</v>
      </c>
      <c r="AU128" s="16" t="s">
        <v>100</v>
      </c>
      <c r="BK128" s="119">
        <f>BK129+BK228</f>
        <v>0</v>
      </c>
    </row>
    <row r="129" spans="2:65" s="11" customFormat="1" ht="25.9" customHeight="1">
      <c r="B129" s="120"/>
      <c r="D129" s="121" t="s">
        <v>72</v>
      </c>
      <c r="E129" s="122" t="s">
        <v>119</v>
      </c>
      <c r="F129" s="122" t="s">
        <v>120</v>
      </c>
      <c r="I129" s="123"/>
      <c r="J129" s="124">
        <f>BK129</f>
        <v>0</v>
      </c>
      <c r="L129" s="120"/>
      <c r="M129" s="125"/>
      <c r="P129" s="126">
        <f>P130+P145+P149+P195+P226</f>
        <v>0</v>
      </c>
      <c r="R129" s="126">
        <f>R130+R145+R149+R195+R226</f>
        <v>19.295129470000003</v>
      </c>
      <c r="T129" s="127">
        <f>T130+T145+T149+T195+T226</f>
        <v>12.558314289999998</v>
      </c>
      <c r="AR129" s="121" t="s">
        <v>81</v>
      </c>
      <c r="AT129" s="128" t="s">
        <v>72</v>
      </c>
      <c r="AU129" s="128" t="s">
        <v>73</v>
      </c>
      <c r="AY129" s="121" t="s">
        <v>121</v>
      </c>
      <c r="BK129" s="129">
        <f>BK130+BK145+BK149+BK195+BK226</f>
        <v>0</v>
      </c>
    </row>
    <row r="130" spans="2:65" s="11" customFormat="1" ht="22.9" customHeight="1">
      <c r="B130" s="120"/>
      <c r="D130" s="121" t="s">
        <v>72</v>
      </c>
      <c r="E130" s="130" t="s">
        <v>81</v>
      </c>
      <c r="F130" s="130" t="s">
        <v>448</v>
      </c>
      <c r="I130" s="123"/>
      <c r="J130" s="131">
        <f>BK130</f>
        <v>0</v>
      </c>
      <c r="L130" s="120"/>
      <c r="M130" s="125"/>
      <c r="P130" s="126">
        <f>SUM(P131:P144)</f>
        <v>0</v>
      </c>
      <c r="R130" s="126">
        <f>SUM(R131:R144)</f>
        <v>0</v>
      </c>
      <c r="T130" s="127">
        <f>SUM(T131:T144)</f>
        <v>0</v>
      </c>
      <c r="AR130" s="121" t="s">
        <v>81</v>
      </c>
      <c r="AT130" s="128" t="s">
        <v>72</v>
      </c>
      <c r="AU130" s="128" t="s">
        <v>81</v>
      </c>
      <c r="AY130" s="121" t="s">
        <v>121</v>
      </c>
      <c r="BK130" s="129">
        <f>SUM(BK131:BK144)</f>
        <v>0</v>
      </c>
    </row>
    <row r="131" spans="2:65" s="1" customFormat="1" ht="33" customHeight="1">
      <c r="B131" s="132"/>
      <c r="C131" s="133" t="s">
        <v>81</v>
      </c>
      <c r="D131" s="133" t="s">
        <v>124</v>
      </c>
      <c r="E131" s="134" t="s">
        <v>449</v>
      </c>
      <c r="F131" s="135" t="s">
        <v>450</v>
      </c>
      <c r="G131" s="136" t="s">
        <v>451</v>
      </c>
      <c r="H131" s="137">
        <v>98.162000000000006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38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128</v>
      </c>
      <c r="AT131" s="145" t="s">
        <v>124</v>
      </c>
      <c r="AU131" s="145" t="s">
        <v>83</v>
      </c>
      <c r="AY131" s="16" t="s">
        <v>121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81</v>
      </c>
      <c r="BK131" s="146">
        <f>ROUND(I131*H131,2)</f>
        <v>0</v>
      </c>
      <c r="BL131" s="16" t="s">
        <v>128</v>
      </c>
      <c r="BM131" s="145" t="s">
        <v>452</v>
      </c>
    </row>
    <row r="132" spans="2:65" s="13" customFormat="1" ht="11.25">
      <c r="B132" s="154"/>
      <c r="D132" s="148" t="s">
        <v>130</v>
      </c>
      <c r="E132" s="155" t="s">
        <v>1</v>
      </c>
      <c r="F132" s="156" t="s">
        <v>453</v>
      </c>
      <c r="H132" s="157">
        <v>98.162000000000006</v>
      </c>
      <c r="I132" s="158"/>
      <c r="L132" s="154"/>
      <c r="M132" s="159"/>
      <c r="T132" s="160"/>
      <c r="AT132" s="155" t="s">
        <v>130</v>
      </c>
      <c r="AU132" s="155" t="s">
        <v>83</v>
      </c>
      <c r="AV132" s="13" t="s">
        <v>83</v>
      </c>
      <c r="AW132" s="13" t="s">
        <v>30</v>
      </c>
      <c r="AX132" s="13" t="s">
        <v>73</v>
      </c>
      <c r="AY132" s="155" t="s">
        <v>121</v>
      </c>
    </row>
    <row r="133" spans="2:65" s="14" customFormat="1" ht="11.25">
      <c r="B133" s="161"/>
      <c r="D133" s="148" t="s">
        <v>130</v>
      </c>
      <c r="E133" s="162" t="s">
        <v>1</v>
      </c>
      <c r="F133" s="163" t="s">
        <v>143</v>
      </c>
      <c r="H133" s="164">
        <v>98.162000000000006</v>
      </c>
      <c r="I133" s="165"/>
      <c r="L133" s="161"/>
      <c r="M133" s="166"/>
      <c r="T133" s="167"/>
      <c r="AT133" s="162" t="s">
        <v>130</v>
      </c>
      <c r="AU133" s="162" t="s">
        <v>83</v>
      </c>
      <c r="AV133" s="14" t="s">
        <v>128</v>
      </c>
      <c r="AW133" s="14" t="s">
        <v>30</v>
      </c>
      <c r="AX133" s="14" t="s">
        <v>81</v>
      </c>
      <c r="AY133" s="162" t="s">
        <v>121</v>
      </c>
    </row>
    <row r="134" spans="2:65" s="1" customFormat="1" ht="37.9" customHeight="1">
      <c r="B134" s="132"/>
      <c r="C134" s="133" t="s">
        <v>83</v>
      </c>
      <c r="D134" s="133" t="s">
        <v>124</v>
      </c>
      <c r="E134" s="134" t="s">
        <v>454</v>
      </c>
      <c r="F134" s="135" t="s">
        <v>455</v>
      </c>
      <c r="G134" s="136" t="s">
        <v>451</v>
      </c>
      <c r="H134" s="137">
        <v>13.167999999999999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128</v>
      </c>
      <c r="AT134" s="145" t="s">
        <v>124</v>
      </c>
      <c r="AU134" s="145" t="s">
        <v>83</v>
      </c>
      <c r="AY134" s="16" t="s">
        <v>121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81</v>
      </c>
      <c r="BK134" s="146">
        <f>ROUND(I134*H134,2)</f>
        <v>0</v>
      </c>
      <c r="BL134" s="16" t="s">
        <v>128</v>
      </c>
      <c r="BM134" s="145" t="s">
        <v>456</v>
      </c>
    </row>
    <row r="135" spans="2:65" s="13" customFormat="1" ht="11.25">
      <c r="B135" s="154"/>
      <c r="D135" s="148" t="s">
        <v>130</v>
      </c>
      <c r="E135" s="155" t="s">
        <v>1</v>
      </c>
      <c r="F135" s="156" t="s">
        <v>457</v>
      </c>
      <c r="H135" s="157">
        <v>13.167999999999999</v>
      </c>
      <c r="I135" s="158"/>
      <c r="L135" s="154"/>
      <c r="M135" s="159"/>
      <c r="T135" s="160"/>
      <c r="AT135" s="155" t="s">
        <v>130</v>
      </c>
      <c r="AU135" s="155" t="s">
        <v>83</v>
      </c>
      <c r="AV135" s="13" t="s">
        <v>83</v>
      </c>
      <c r="AW135" s="13" t="s">
        <v>30</v>
      </c>
      <c r="AX135" s="13" t="s">
        <v>73</v>
      </c>
      <c r="AY135" s="155" t="s">
        <v>121</v>
      </c>
    </row>
    <row r="136" spans="2:65" s="14" customFormat="1" ht="11.25">
      <c r="B136" s="161"/>
      <c r="D136" s="148" t="s">
        <v>130</v>
      </c>
      <c r="E136" s="162" t="s">
        <v>1</v>
      </c>
      <c r="F136" s="163" t="s">
        <v>143</v>
      </c>
      <c r="H136" s="164">
        <v>13.167999999999999</v>
      </c>
      <c r="I136" s="165"/>
      <c r="L136" s="161"/>
      <c r="M136" s="166"/>
      <c r="T136" s="167"/>
      <c r="AT136" s="162" t="s">
        <v>130</v>
      </c>
      <c r="AU136" s="162" t="s">
        <v>83</v>
      </c>
      <c r="AV136" s="14" t="s">
        <v>128</v>
      </c>
      <c r="AW136" s="14" t="s">
        <v>30</v>
      </c>
      <c r="AX136" s="14" t="s">
        <v>81</v>
      </c>
      <c r="AY136" s="162" t="s">
        <v>121</v>
      </c>
    </row>
    <row r="137" spans="2:65" s="1" customFormat="1" ht="37.9" customHeight="1">
      <c r="B137" s="132"/>
      <c r="C137" s="133" t="s">
        <v>157</v>
      </c>
      <c r="D137" s="133" t="s">
        <v>124</v>
      </c>
      <c r="E137" s="134" t="s">
        <v>458</v>
      </c>
      <c r="F137" s="135" t="s">
        <v>459</v>
      </c>
      <c r="G137" s="136" t="s">
        <v>451</v>
      </c>
      <c r="H137" s="137">
        <v>65.84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38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128</v>
      </c>
      <c r="AT137" s="145" t="s">
        <v>124</v>
      </c>
      <c r="AU137" s="145" t="s">
        <v>83</v>
      </c>
      <c r="AY137" s="16" t="s">
        <v>121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81</v>
      </c>
      <c r="BK137" s="146">
        <f>ROUND(I137*H137,2)</f>
        <v>0</v>
      </c>
      <c r="BL137" s="16" t="s">
        <v>128</v>
      </c>
      <c r="BM137" s="145" t="s">
        <v>460</v>
      </c>
    </row>
    <row r="138" spans="2:65" s="13" customFormat="1" ht="11.25">
      <c r="B138" s="154"/>
      <c r="D138" s="148" t="s">
        <v>130</v>
      </c>
      <c r="F138" s="156" t="s">
        <v>461</v>
      </c>
      <c r="H138" s="157">
        <v>65.84</v>
      </c>
      <c r="I138" s="158"/>
      <c r="L138" s="154"/>
      <c r="M138" s="159"/>
      <c r="T138" s="160"/>
      <c r="AT138" s="155" t="s">
        <v>130</v>
      </c>
      <c r="AU138" s="155" t="s">
        <v>83</v>
      </c>
      <c r="AV138" s="13" t="s">
        <v>83</v>
      </c>
      <c r="AW138" s="13" t="s">
        <v>3</v>
      </c>
      <c r="AX138" s="13" t="s">
        <v>81</v>
      </c>
      <c r="AY138" s="155" t="s">
        <v>121</v>
      </c>
    </row>
    <row r="139" spans="2:65" s="1" customFormat="1" ht="24.2" customHeight="1">
      <c r="B139" s="132"/>
      <c r="C139" s="133" t="s">
        <v>128</v>
      </c>
      <c r="D139" s="133" t="s">
        <v>124</v>
      </c>
      <c r="E139" s="134" t="s">
        <v>462</v>
      </c>
      <c r="F139" s="135" t="s">
        <v>463</v>
      </c>
      <c r="G139" s="136" t="s">
        <v>160</v>
      </c>
      <c r="H139" s="137">
        <v>23.702000000000002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38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128</v>
      </c>
      <c r="AT139" s="145" t="s">
        <v>124</v>
      </c>
      <c r="AU139" s="145" t="s">
        <v>83</v>
      </c>
      <c r="AY139" s="16" t="s">
        <v>121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81</v>
      </c>
      <c r="BK139" s="146">
        <f>ROUND(I139*H139,2)</f>
        <v>0</v>
      </c>
      <c r="BL139" s="16" t="s">
        <v>128</v>
      </c>
      <c r="BM139" s="145" t="s">
        <v>464</v>
      </c>
    </row>
    <row r="140" spans="2:65" s="13" customFormat="1" ht="11.25">
      <c r="B140" s="154"/>
      <c r="D140" s="148" t="s">
        <v>130</v>
      </c>
      <c r="E140" s="155" t="s">
        <v>1</v>
      </c>
      <c r="F140" s="156" t="s">
        <v>465</v>
      </c>
      <c r="H140" s="157">
        <v>23.702000000000002</v>
      </c>
      <c r="I140" s="158"/>
      <c r="L140" s="154"/>
      <c r="M140" s="159"/>
      <c r="T140" s="160"/>
      <c r="AT140" s="155" t="s">
        <v>130</v>
      </c>
      <c r="AU140" s="155" t="s">
        <v>83</v>
      </c>
      <c r="AV140" s="13" t="s">
        <v>83</v>
      </c>
      <c r="AW140" s="13" t="s">
        <v>30</v>
      </c>
      <c r="AX140" s="13" t="s">
        <v>81</v>
      </c>
      <c r="AY140" s="155" t="s">
        <v>121</v>
      </c>
    </row>
    <row r="141" spans="2:65" s="1" customFormat="1" ht="16.5" customHeight="1">
      <c r="B141" s="132"/>
      <c r="C141" s="133" t="s">
        <v>171</v>
      </c>
      <c r="D141" s="133" t="s">
        <v>124</v>
      </c>
      <c r="E141" s="134" t="s">
        <v>466</v>
      </c>
      <c r="F141" s="135" t="s">
        <v>467</v>
      </c>
      <c r="G141" s="136" t="s">
        <v>451</v>
      </c>
      <c r="H141" s="137">
        <v>13.167999999999999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38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128</v>
      </c>
      <c r="AT141" s="145" t="s">
        <v>124</v>
      </c>
      <c r="AU141" s="145" t="s">
        <v>83</v>
      </c>
      <c r="AY141" s="16" t="s">
        <v>121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81</v>
      </c>
      <c r="BK141" s="146">
        <f>ROUND(I141*H141,2)</f>
        <v>0</v>
      </c>
      <c r="BL141" s="16" t="s">
        <v>128</v>
      </c>
      <c r="BM141" s="145" t="s">
        <v>468</v>
      </c>
    </row>
    <row r="142" spans="2:65" s="1" customFormat="1" ht="24.2" customHeight="1">
      <c r="B142" s="132"/>
      <c r="C142" s="133" t="s">
        <v>122</v>
      </c>
      <c r="D142" s="133" t="s">
        <v>124</v>
      </c>
      <c r="E142" s="134" t="s">
        <v>469</v>
      </c>
      <c r="F142" s="135" t="s">
        <v>470</v>
      </c>
      <c r="G142" s="136" t="s">
        <v>451</v>
      </c>
      <c r="H142" s="137">
        <v>84.994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38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128</v>
      </c>
      <c r="AT142" s="145" t="s">
        <v>124</v>
      </c>
      <c r="AU142" s="145" t="s">
        <v>83</v>
      </c>
      <c r="AY142" s="16" t="s">
        <v>121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81</v>
      </c>
      <c r="BK142" s="146">
        <f>ROUND(I142*H142,2)</f>
        <v>0</v>
      </c>
      <c r="BL142" s="16" t="s">
        <v>128</v>
      </c>
      <c r="BM142" s="145" t="s">
        <v>471</v>
      </c>
    </row>
    <row r="143" spans="2:65" s="13" customFormat="1" ht="11.25">
      <c r="B143" s="154"/>
      <c r="D143" s="148" t="s">
        <v>130</v>
      </c>
      <c r="E143" s="155" t="s">
        <v>1</v>
      </c>
      <c r="F143" s="156" t="s">
        <v>472</v>
      </c>
      <c r="H143" s="157">
        <v>84.994</v>
      </c>
      <c r="I143" s="158"/>
      <c r="L143" s="154"/>
      <c r="M143" s="159"/>
      <c r="T143" s="160"/>
      <c r="AT143" s="155" t="s">
        <v>130</v>
      </c>
      <c r="AU143" s="155" t="s">
        <v>83</v>
      </c>
      <c r="AV143" s="13" t="s">
        <v>83</v>
      </c>
      <c r="AW143" s="13" t="s">
        <v>30</v>
      </c>
      <c r="AX143" s="13" t="s">
        <v>73</v>
      </c>
      <c r="AY143" s="155" t="s">
        <v>121</v>
      </c>
    </row>
    <row r="144" spans="2:65" s="14" customFormat="1" ht="11.25">
      <c r="B144" s="161"/>
      <c r="D144" s="148" t="s">
        <v>130</v>
      </c>
      <c r="E144" s="162" t="s">
        <v>1</v>
      </c>
      <c r="F144" s="163" t="s">
        <v>143</v>
      </c>
      <c r="H144" s="164">
        <v>84.994</v>
      </c>
      <c r="I144" s="165"/>
      <c r="L144" s="161"/>
      <c r="M144" s="166"/>
      <c r="T144" s="167"/>
      <c r="AT144" s="162" t="s">
        <v>130</v>
      </c>
      <c r="AU144" s="162" t="s">
        <v>83</v>
      </c>
      <c r="AV144" s="14" t="s">
        <v>128</v>
      </c>
      <c r="AW144" s="14" t="s">
        <v>30</v>
      </c>
      <c r="AX144" s="14" t="s">
        <v>81</v>
      </c>
      <c r="AY144" s="162" t="s">
        <v>121</v>
      </c>
    </row>
    <row r="145" spans="2:65" s="11" customFormat="1" ht="22.9" customHeight="1">
      <c r="B145" s="120"/>
      <c r="D145" s="121" t="s">
        <v>72</v>
      </c>
      <c r="E145" s="130" t="s">
        <v>157</v>
      </c>
      <c r="F145" s="130" t="s">
        <v>473</v>
      </c>
      <c r="I145" s="123"/>
      <c r="J145" s="131">
        <f>BK145</f>
        <v>0</v>
      </c>
      <c r="L145" s="120"/>
      <c r="M145" s="125"/>
      <c r="P145" s="126">
        <f>SUM(P146:P148)</f>
        <v>0</v>
      </c>
      <c r="R145" s="126">
        <f>SUM(R146:R148)</f>
        <v>0.1424549</v>
      </c>
      <c r="T145" s="127">
        <f>SUM(T146:T148)</f>
        <v>1.1971E-3</v>
      </c>
      <c r="AR145" s="121" t="s">
        <v>81</v>
      </c>
      <c r="AT145" s="128" t="s">
        <v>72</v>
      </c>
      <c r="AU145" s="128" t="s">
        <v>81</v>
      </c>
      <c r="AY145" s="121" t="s">
        <v>121</v>
      </c>
      <c r="BK145" s="129">
        <f>SUM(BK146:BK148)</f>
        <v>0</v>
      </c>
    </row>
    <row r="146" spans="2:65" s="1" customFormat="1" ht="24.2" customHeight="1">
      <c r="B146" s="132"/>
      <c r="C146" s="133" t="s">
        <v>182</v>
      </c>
      <c r="D146" s="133" t="s">
        <v>124</v>
      </c>
      <c r="E146" s="134" t="s">
        <v>474</v>
      </c>
      <c r="F146" s="135" t="s">
        <v>475</v>
      </c>
      <c r="G146" s="136" t="s">
        <v>146</v>
      </c>
      <c r="H146" s="137">
        <v>119.71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38</v>
      </c>
      <c r="P146" s="143">
        <f>O146*H146</f>
        <v>0</v>
      </c>
      <c r="Q146" s="143">
        <v>1.1900000000000001E-3</v>
      </c>
      <c r="R146" s="143">
        <f>Q146*H146</f>
        <v>0.1424549</v>
      </c>
      <c r="S146" s="143">
        <v>1.0000000000000001E-5</v>
      </c>
      <c r="T146" s="144">
        <f>S146*H146</f>
        <v>1.1971E-3</v>
      </c>
      <c r="AR146" s="145" t="s">
        <v>128</v>
      </c>
      <c r="AT146" s="145" t="s">
        <v>124</v>
      </c>
      <c r="AU146" s="145" t="s">
        <v>83</v>
      </c>
      <c r="AY146" s="16" t="s">
        <v>121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81</v>
      </c>
      <c r="BK146" s="146">
        <f>ROUND(I146*H146,2)</f>
        <v>0</v>
      </c>
      <c r="BL146" s="16" t="s">
        <v>128</v>
      </c>
      <c r="BM146" s="145" t="s">
        <v>476</v>
      </c>
    </row>
    <row r="147" spans="2:65" s="13" customFormat="1" ht="11.25">
      <c r="B147" s="154"/>
      <c r="D147" s="148" t="s">
        <v>130</v>
      </c>
      <c r="E147" s="155" t="s">
        <v>1</v>
      </c>
      <c r="F147" s="156" t="s">
        <v>477</v>
      </c>
      <c r="H147" s="157">
        <v>119.71</v>
      </c>
      <c r="I147" s="158"/>
      <c r="L147" s="154"/>
      <c r="M147" s="159"/>
      <c r="T147" s="160"/>
      <c r="AT147" s="155" t="s">
        <v>130</v>
      </c>
      <c r="AU147" s="155" t="s">
        <v>83</v>
      </c>
      <c r="AV147" s="13" t="s">
        <v>83</v>
      </c>
      <c r="AW147" s="13" t="s">
        <v>30</v>
      </c>
      <c r="AX147" s="13" t="s">
        <v>73</v>
      </c>
      <c r="AY147" s="155" t="s">
        <v>121</v>
      </c>
    </row>
    <row r="148" spans="2:65" s="14" customFormat="1" ht="11.25">
      <c r="B148" s="161"/>
      <c r="D148" s="148" t="s">
        <v>130</v>
      </c>
      <c r="E148" s="162" t="s">
        <v>1</v>
      </c>
      <c r="F148" s="163" t="s">
        <v>143</v>
      </c>
      <c r="H148" s="164">
        <v>119.71</v>
      </c>
      <c r="I148" s="165"/>
      <c r="L148" s="161"/>
      <c r="M148" s="166"/>
      <c r="T148" s="167"/>
      <c r="AT148" s="162" t="s">
        <v>130</v>
      </c>
      <c r="AU148" s="162" t="s">
        <v>83</v>
      </c>
      <c r="AV148" s="14" t="s">
        <v>128</v>
      </c>
      <c r="AW148" s="14" t="s">
        <v>30</v>
      </c>
      <c r="AX148" s="14" t="s">
        <v>81</v>
      </c>
      <c r="AY148" s="162" t="s">
        <v>121</v>
      </c>
    </row>
    <row r="149" spans="2:65" s="11" customFormat="1" ht="22.9" customHeight="1">
      <c r="B149" s="120"/>
      <c r="D149" s="121" t="s">
        <v>72</v>
      </c>
      <c r="E149" s="130" t="s">
        <v>122</v>
      </c>
      <c r="F149" s="130" t="s">
        <v>123</v>
      </c>
      <c r="I149" s="123"/>
      <c r="J149" s="131">
        <f>BK149</f>
        <v>0</v>
      </c>
      <c r="L149" s="120"/>
      <c r="M149" s="125"/>
      <c r="P149" s="126">
        <f>SUM(P150:P194)</f>
        <v>0</v>
      </c>
      <c r="R149" s="126">
        <f>SUM(R150:R194)</f>
        <v>19.152674570000002</v>
      </c>
      <c r="T149" s="127">
        <f>SUM(T150:T194)</f>
        <v>6.2119000000000009E-4</v>
      </c>
      <c r="AR149" s="121" t="s">
        <v>81</v>
      </c>
      <c r="AT149" s="128" t="s">
        <v>72</v>
      </c>
      <c r="AU149" s="128" t="s">
        <v>81</v>
      </c>
      <c r="AY149" s="121" t="s">
        <v>121</v>
      </c>
      <c r="BK149" s="129">
        <f>SUM(BK150:BK194)</f>
        <v>0</v>
      </c>
    </row>
    <row r="150" spans="2:65" s="1" customFormat="1" ht="44.25" customHeight="1">
      <c r="B150" s="132"/>
      <c r="C150" s="133" t="s">
        <v>186</v>
      </c>
      <c r="D150" s="133" t="s">
        <v>124</v>
      </c>
      <c r="E150" s="134" t="s">
        <v>478</v>
      </c>
      <c r="F150" s="135" t="s">
        <v>479</v>
      </c>
      <c r="G150" s="136" t="s">
        <v>127</v>
      </c>
      <c r="H150" s="137">
        <v>137.29499999999999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38</v>
      </c>
      <c r="P150" s="143">
        <f>O150*H150</f>
        <v>0</v>
      </c>
      <c r="Q150" s="143">
        <v>8.6E-3</v>
      </c>
      <c r="R150" s="143">
        <f>Q150*H150</f>
        <v>1.1807369999999999</v>
      </c>
      <c r="S150" s="143">
        <v>0</v>
      </c>
      <c r="T150" s="144">
        <f>S150*H150</f>
        <v>0</v>
      </c>
      <c r="AR150" s="145" t="s">
        <v>128</v>
      </c>
      <c r="AT150" s="145" t="s">
        <v>124</v>
      </c>
      <c r="AU150" s="145" t="s">
        <v>83</v>
      </c>
      <c r="AY150" s="16" t="s">
        <v>121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81</v>
      </c>
      <c r="BK150" s="146">
        <f>ROUND(I150*H150,2)</f>
        <v>0</v>
      </c>
      <c r="BL150" s="16" t="s">
        <v>128</v>
      </c>
      <c r="BM150" s="145" t="s">
        <v>480</v>
      </c>
    </row>
    <row r="151" spans="2:65" s="13" customFormat="1" ht="11.25">
      <c r="B151" s="154"/>
      <c r="D151" s="148" t="s">
        <v>130</v>
      </c>
      <c r="E151" s="155" t="s">
        <v>1</v>
      </c>
      <c r="F151" s="156" t="s">
        <v>481</v>
      </c>
      <c r="H151" s="157">
        <v>137.29499999999999</v>
      </c>
      <c r="I151" s="158"/>
      <c r="L151" s="154"/>
      <c r="M151" s="159"/>
      <c r="T151" s="160"/>
      <c r="AT151" s="155" t="s">
        <v>130</v>
      </c>
      <c r="AU151" s="155" t="s">
        <v>83</v>
      </c>
      <c r="AV151" s="13" t="s">
        <v>83</v>
      </c>
      <c r="AW151" s="13" t="s">
        <v>30</v>
      </c>
      <c r="AX151" s="13" t="s">
        <v>73</v>
      </c>
      <c r="AY151" s="155" t="s">
        <v>121</v>
      </c>
    </row>
    <row r="152" spans="2:65" s="14" customFormat="1" ht="11.25">
      <c r="B152" s="161"/>
      <c r="D152" s="148" t="s">
        <v>130</v>
      </c>
      <c r="E152" s="162" t="s">
        <v>1</v>
      </c>
      <c r="F152" s="163" t="s">
        <v>143</v>
      </c>
      <c r="H152" s="164">
        <v>137.29499999999999</v>
      </c>
      <c r="I152" s="165"/>
      <c r="L152" s="161"/>
      <c r="M152" s="166"/>
      <c r="T152" s="167"/>
      <c r="AT152" s="162" t="s">
        <v>130</v>
      </c>
      <c r="AU152" s="162" t="s">
        <v>83</v>
      </c>
      <c r="AV152" s="14" t="s">
        <v>128</v>
      </c>
      <c r="AW152" s="14" t="s">
        <v>30</v>
      </c>
      <c r="AX152" s="14" t="s">
        <v>81</v>
      </c>
      <c r="AY152" s="162" t="s">
        <v>121</v>
      </c>
    </row>
    <row r="153" spans="2:65" s="1" customFormat="1" ht="24.2" customHeight="1">
      <c r="B153" s="132"/>
      <c r="C153" s="168" t="s">
        <v>192</v>
      </c>
      <c r="D153" s="168" t="s">
        <v>172</v>
      </c>
      <c r="E153" s="169" t="s">
        <v>482</v>
      </c>
      <c r="F153" s="170" t="s">
        <v>483</v>
      </c>
      <c r="G153" s="171" t="s">
        <v>127</v>
      </c>
      <c r="H153" s="172">
        <v>144.16</v>
      </c>
      <c r="I153" s="173"/>
      <c r="J153" s="174">
        <f>ROUND(I153*H153,2)</f>
        <v>0</v>
      </c>
      <c r="K153" s="175"/>
      <c r="L153" s="176"/>
      <c r="M153" s="177" t="s">
        <v>1</v>
      </c>
      <c r="N153" s="178" t="s">
        <v>38</v>
      </c>
      <c r="P153" s="143">
        <f>O153*H153</f>
        <v>0</v>
      </c>
      <c r="Q153" s="143">
        <v>3.5999999999999999E-3</v>
      </c>
      <c r="R153" s="143">
        <f>Q153*H153</f>
        <v>0.51897599999999999</v>
      </c>
      <c r="S153" s="143">
        <v>0</v>
      </c>
      <c r="T153" s="144">
        <f>S153*H153</f>
        <v>0</v>
      </c>
      <c r="AR153" s="145" t="s">
        <v>186</v>
      </c>
      <c r="AT153" s="145" t="s">
        <v>172</v>
      </c>
      <c r="AU153" s="145" t="s">
        <v>83</v>
      </c>
      <c r="AY153" s="16" t="s">
        <v>121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81</v>
      </c>
      <c r="BK153" s="146">
        <f>ROUND(I153*H153,2)</f>
        <v>0</v>
      </c>
      <c r="BL153" s="16" t="s">
        <v>128</v>
      </c>
      <c r="BM153" s="145" t="s">
        <v>484</v>
      </c>
    </row>
    <row r="154" spans="2:65" s="13" customFormat="1" ht="11.25">
      <c r="B154" s="154"/>
      <c r="D154" s="148" t="s">
        <v>130</v>
      </c>
      <c r="F154" s="156" t="s">
        <v>485</v>
      </c>
      <c r="H154" s="157">
        <v>144.16</v>
      </c>
      <c r="I154" s="158"/>
      <c r="L154" s="154"/>
      <c r="M154" s="159"/>
      <c r="T154" s="160"/>
      <c r="AT154" s="155" t="s">
        <v>130</v>
      </c>
      <c r="AU154" s="155" t="s">
        <v>83</v>
      </c>
      <c r="AV154" s="13" t="s">
        <v>83</v>
      </c>
      <c r="AW154" s="13" t="s">
        <v>3</v>
      </c>
      <c r="AX154" s="13" t="s">
        <v>81</v>
      </c>
      <c r="AY154" s="155" t="s">
        <v>121</v>
      </c>
    </row>
    <row r="155" spans="2:65" s="1" customFormat="1" ht="16.5" customHeight="1">
      <c r="B155" s="132"/>
      <c r="C155" s="133" t="s">
        <v>196</v>
      </c>
      <c r="D155" s="133" t="s">
        <v>124</v>
      </c>
      <c r="E155" s="134" t="s">
        <v>486</v>
      </c>
      <c r="F155" s="135" t="s">
        <v>487</v>
      </c>
      <c r="G155" s="136" t="s">
        <v>127</v>
      </c>
      <c r="H155" s="137">
        <v>647.92700000000002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38</v>
      </c>
      <c r="P155" s="143">
        <f>O155*H155</f>
        <v>0</v>
      </c>
      <c r="Q155" s="143">
        <v>2.5999999999999998E-4</v>
      </c>
      <c r="R155" s="143">
        <f>Q155*H155</f>
        <v>0.16846101999999999</v>
      </c>
      <c r="S155" s="143">
        <v>0</v>
      </c>
      <c r="T155" s="144">
        <f>S155*H155</f>
        <v>0</v>
      </c>
      <c r="AR155" s="145" t="s">
        <v>128</v>
      </c>
      <c r="AT155" s="145" t="s">
        <v>124</v>
      </c>
      <c r="AU155" s="145" t="s">
        <v>83</v>
      </c>
      <c r="AY155" s="16" t="s">
        <v>121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81</v>
      </c>
      <c r="BK155" s="146">
        <f>ROUND(I155*H155,2)</f>
        <v>0</v>
      </c>
      <c r="BL155" s="16" t="s">
        <v>128</v>
      </c>
      <c r="BM155" s="145" t="s">
        <v>488</v>
      </c>
    </row>
    <row r="156" spans="2:65" s="13" customFormat="1" ht="11.25">
      <c r="B156" s="154"/>
      <c r="D156" s="148" t="s">
        <v>130</v>
      </c>
      <c r="E156" s="155" t="s">
        <v>1</v>
      </c>
      <c r="F156" s="156" t="s">
        <v>489</v>
      </c>
      <c r="H156" s="157">
        <v>647.92700000000002</v>
      </c>
      <c r="I156" s="158"/>
      <c r="L156" s="154"/>
      <c r="M156" s="159"/>
      <c r="T156" s="160"/>
      <c r="AT156" s="155" t="s">
        <v>130</v>
      </c>
      <c r="AU156" s="155" t="s">
        <v>83</v>
      </c>
      <c r="AV156" s="13" t="s">
        <v>83</v>
      </c>
      <c r="AW156" s="13" t="s">
        <v>30</v>
      </c>
      <c r="AX156" s="13" t="s">
        <v>73</v>
      </c>
      <c r="AY156" s="155" t="s">
        <v>121</v>
      </c>
    </row>
    <row r="157" spans="2:65" s="14" customFormat="1" ht="11.25">
      <c r="B157" s="161"/>
      <c r="D157" s="148" t="s">
        <v>130</v>
      </c>
      <c r="E157" s="162" t="s">
        <v>1</v>
      </c>
      <c r="F157" s="163" t="s">
        <v>143</v>
      </c>
      <c r="H157" s="164">
        <v>647.92700000000002</v>
      </c>
      <c r="I157" s="165"/>
      <c r="L157" s="161"/>
      <c r="M157" s="166"/>
      <c r="T157" s="167"/>
      <c r="AT157" s="162" t="s">
        <v>130</v>
      </c>
      <c r="AU157" s="162" t="s">
        <v>83</v>
      </c>
      <c r="AV157" s="14" t="s">
        <v>128</v>
      </c>
      <c r="AW157" s="14" t="s">
        <v>30</v>
      </c>
      <c r="AX157" s="14" t="s">
        <v>81</v>
      </c>
      <c r="AY157" s="162" t="s">
        <v>121</v>
      </c>
    </row>
    <row r="158" spans="2:65" s="1" customFormat="1" ht="24.2" customHeight="1">
      <c r="B158" s="132"/>
      <c r="C158" s="133" t="s">
        <v>202</v>
      </c>
      <c r="D158" s="133" t="s">
        <v>124</v>
      </c>
      <c r="E158" s="134" t="s">
        <v>490</v>
      </c>
      <c r="F158" s="135" t="s">
        <v>491</v>
      </c>
      <c r="G158" s="136" t="s">
        <v>127</v>
      </c>
      <c r="H158" s="137">
        <v>289.27199999999999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38</v>
      </c>
      <c r="P158" s="143">
        <f>O158*H158</f>
        <v>0</v>
      </c>
      <c r="Q158" s="143">
        <v>1.3999999999999999E-4</v>
      </c>
      <c r="R158" s="143">
        <f>Q158*H158</f>
        <v>4.0498079999999992E-2</v>
      </c>
      <c r="S158" s="143">
        <v>0</v>
      </c>
      <c r="T158" s="144">
        <f>S158*H158</f>
        <v>0</v>
      </c>
      <c r="AR158" s="145" t="s">
        <v>128</v>
      </c>
      <c r="AT158" s="145" t="s">
        <v>124</v>
      </c>
      <c r="AU158" s="145" t="s">
        <v>83</v>
      </c>
      <c r="AY158" s="16" t="s">
        <v>121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81</v>
      </c>
      <c r="BK158" s="146">
        <f>ROUND(I158*H158,2)</f>
        <v>0</v>
      </c>
      <c r="BL158" s="16" t="s">
        <v>128</v>
      </c>
      <c r="BM158" s="145" t="s">
        <v>492</v>
      </c>
    </row>
    <row r="159" spans="2:65" s="1" customFormat="1" ht="37.9" customHeight="1">
      <c r="B159" s="132"/>
      <c r="C159" s="133" t="s">
        <v>8</v>
      </c>
      <c r="D159" s="133" t="s">
        <v>124</v>
      </c>
      <c r="E159" s="134" t="s">
        <v>493</v>
      </c>
      <c r="F159" s="135" t="s">
        <v>494</v>
      </c>
      <c r="G159" s="136" t="s">
        <v>127</v>
      </c>
      <c r="H159" s="137">
        <v>221.36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38</v>
      </c>
      <c r="P159" s="143">
        <f>O159*H159</f>
        <v>0</v>
      </c>
      <c r="Q159" s="143">
        <v>1.119E-2</v>
      </c>
      <c r="R159" s="143">
        <f>Q159*H159</f>
        <v>2.4770184000000004</v>
      </c>
      <c r="S159" s="143">
        <v>0</v>
      </c>
      <c r="T159" s="144">
        <f>S159*H159</f>
        <v>0</v>
      </c>
      <c r="AR159" s="145" t="s">
        <v>128</v>
      </c>
      <c r="AT159" s="145" t="s">
        <v>124</v>
      </c>
      <c r="AU159" s="145" t="s">
        <v>83</v>
      </c>
      <c r="AY159" s="16" t="s">
        <v>121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81</v>
      </c>
      <c r="BK159" s="146">
        <f>ROUND(I159*H159,2)</f>
        <v>0</v>
      </c>
      <c r="BL159" s="16" t="s">
        <v>128</v>
      </c>
      <c r="BM159" s="145" t="s">
        <v>495</v>
      </c>
    </row>
    <row r="160" spans="2:65" s="13" customFormat="1" ht="11.25">
      <c r="B160" s="154"/>
      <c r="D160" s="148" t="s">
        <v>130</v>
      </c>
      <c r="E160" s="155" t="s">
        <v>1</v>
      </c>
      <c r="F160" s="156" t="s">
        <v>496</v>
      </c>
      <c r="H160" s="157">
        <v>218.22</v>
      </c>
      <c r="I160" s="158"/>
      <c r="L160" s="154"/>
      <c r="M160" s="159"/>
      <c r="T160" s="160"/>
      <c r="AT160" s="155" t="s">
        <v>130</v>
      </c>
      <c r="AU160" s="155" t="s">
        <v>83</v>
      </c>
      <c r="AV160" s="13" t="s">
        <v>83</v>
      </c>
      <c r="AW160" s="13" t="s">
        <v>30</v>
      </c>
      <c r="AX160" s="13" t="s">
        <v>73</v>
      </c>
      <c r="AY160" s="155" t="s">
        <v>121</v>
      </c>
    </row>
    <row r="161" spans="2:65" s="13" customFormat="1" ht="11.25">
      <c r="B161" s="154"/>
      <c r="D161" s="148" t="s">
        <v>130</v>
      </c>
      <c r="E161" s="155" t="s">
        <v>1</v>
      </c>
      <c r="F161" s="156" t="s">
        <v>497</v>
      </c>
      <c r="H161" s="157">
        <v>3.14</v>
      </c>
      <c r="I161" s="158"/>
      <c r="L161" s="154"/>
      <c r="M161" s="159"/>
      <c r="T161" s="160"/>
      <c r="AT161" s="155" t="s">
        <v>130</v>
      </c>
      <c r="AU161" s="155" t="s">
        <v>83</v>
      </c>
      <c r="AV161" s="13" t="s">
        <v>83</v>
      </c>
      <c r="AW161" s="13" t="s">
        <v>30</v>
      </c>
      <c r="AX161" s="13" t="s">
        <v>73</v>
      </c>
      <c r="AY161" s="155" t="s">
        <v>121</v>
      </c>
    </row>
    <row r="162" spans="2:65" s="14" customFormat="1" ht="11.25">
      <c r="B162" s="161"/>
      <c r="D162" s="148" t="s">
        <v>130</v>
      </c>
      <c r="E162" s="162" t="s">
        <v>1</v>
      </c>
      <c r="F162" s="163" t="s">
        <v>143</v>
      </c>
      <c r="H162" s="164">
        <v>221.35999999999999</v>
      </c>
      <c r="I162" s="165"/>
      <c r="L162" s="161"/>
      <c r="M162" s="166"/>
      <c r="T162" s="167"/>
      <c r="AT162" s="162" t="s">
        <v>130</v>
      </c>
      <c r="AU162" s="162" t="s">
        <v>83</v>
      </c>
      <c r="AV162" s="14" t="s">
        <v>128</v>
      </c>
      <c r="AW162" s="14" t="s">
        <v>30</v>
      </c>
      <c r="AX162" s="14" t="s">
        <v>81</v>
      </c>
      <c r="AY162" s="162" t="s">
        <v>121</v>
      </c>
    </row>
    <row r="163" spans="2:65" s="1" customFormat="1" ht="21.75" customHeight="1">
      <c r="B163" s="132"/>
      <c r="C163" s="168" t="s">
        <v>210</v>
      </c>
      <c r="D163" s="168" t="s">
        <v>172</v>
      </c>
      <c r="E163" s="169" t="s">
        <v>498</v>
      </c>
      <c r="F163" s="170" t="s">
        <v>499</v>
      </c>
      <c r="G163" s="171" t="s">
        <v>127</v>
      </c>
      <c r="H163" s="172">
        <v>232.428</v>
      </c>
      <c r="I163" s="173"/>
      <c r="J163" s="174">
        <f>ROUND(I163*H163,2)</f>
        <v>0</v>
      </c>
      <c r="K163" s="175"/>
      <c r="L163" s="176"/>
      <c r="M163" s="177" t="s">
        <v>1</v>
      </c>
      <c r="N163" s="178" t="s">
        <v>38</v>
      </c>
      <c r="P163" s="143">
        <f>O163*H163</f>
        <v>0</v>
      </c>
      <c r="Q163" s="143">
        <v>8.9999999999999998E-4</v>
      </c>
      <c r="R163" s="143">
        <f>Q163*H163</f>
        <v>0.20918519999999999</v>
      </c>
      <c r="S163" s="143">
        <v>0</v>
      </c>
      <c r="T163" s="144">
        <f>S163*H163</f>
        <v>0</v>
      </c>
      <c r="AR163" s="145" t="s">
        <v>186</v>
      </c>
      <c r="AT163" s="145" t="s">
        <v>172</v>
      </c>
      <c r="AU163" s="145" t="s">
        <v>83</v>
      </c>
      <c r="AY163" s="16" t="s">
        <v>121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81</v>
      </c>
      <c r="BK163" s="146">
        <f>ROUND(I163*H163,2)</f>
        <v>0</v>
      </c>
      <c r="BL163" s="16" t="s">
        <v>128</v>
      </c>
      <c r="BM163" s="145" t="s">
        <v>500</v>
      </c>
    </row>
    <row r="164" spans="2:65" s="13" customFormat="1" ht="11.25">
      <c r="B164" s="154"/>
      <c r="D164" s="148" t="s">
        <v>130</v>
      </c>
      <c r="F164" s="156" t="s">
        <v>501</v>
      </c>
      <c r="H164" s="157">
        <v>232.428</v>
      </c>
      <c r="I164" s="158"/>
      <c r="L164" s="154"/>
      <c r="M164" s="159"/>
      <c r="T164" s="160"/>
      <c r="AT164" s="155" t="s">
        <v>130</v>
      </c>
      <c r="AU164" s="155" t="s">
        <v>83</v>
      </c>
      <c r="AV164" s="13" t="s">
        <v>83</v>
      </c>
      <c r="AW164" s="13" t="s">
        <v>3</v>
      </c>
      <c r="AX164" s="13" t="s">
        <v>81</v>
      </c>
      <c r="AY164" s="155" t="s">
        <v>121</v>
      </c>
    </row>
    <row r="165" spans="2:65" s="1" customFormat="1" ht="37.9" customHeight="1">
      <c r="B165" s="132"/>
      <c r="C165" s="133" t="s">
        <v>215</v>
      </c>
      <c r="D165" s="133" t="s">
        <v>124</v>
      </c>
      <c r="E165" s="134" t="s">
        <v>502</v>
      </c>
      <c r="F165" s="135" t="s">
        <v>503</v>
      </c>
      <c r="G165" s="136" t="s">
        <v>127</v>
      </c>
      <c r="H165" s="137">
        <v>67.912000000000006</v>
      </c>
      <c r="I165" s="138"/>
      <c r="J165" s="139">
        <f>ROUND(I165*H165,2)</f>
        <v>0</v>
      </c>
      <c r="K165" s="140"/>
      <c r="L165" s="31"/>
      <c r="M165" s="141" t="s">
        <v>1</v>
      </c>
      <c r="N165" s="142" t="s">
        <v>38</v>
      </c>
      <c r="P165" s="143">
        <f>O165*H165</f>
        <v>0</v>
      </c>
      <c r="Q165" s="143">
        <v>1.3350000000000001E-2</v>
      </c>
      <c r="R165" s="143">
        <f>Q165*H165</f>
        <v>0.90662520000000013</v>
      </c>
      <c r="S165" s="143">
        <v>0</v>
      </c>
      <c r="T165" s="144">
        <f>S165*H165</f>
        <v>0</v>
      </c>
      <c r="AR165" s="145" t="s">
        <v>128</v>
      </c>
      <c r="AT165" s="145" t="s">
        <v>124</v>
      </c>
      <c r="AU165" s="145" t="s">
        <v>83</v>
      </c>
      <c r="AY165" s="16" t="s">
        <v>121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81</v>
      </c>
      <c r="BK165" s="146">
        <f>ROUND(I165*H165,2)</f>
        <v>0</v>
      </c>
      <c r="BL165" s="16" t="s">
        <v>128</v>
      </c>
      <c r="BM165" s="145" t="s">
        <v>504</v>
      </c>
    </row>
    <row r="166" spans="2:65" s="12" customFormat="1" ht="11.25">
      <c r="B166" s="147"/>
      <c r="D166" s="148" t="s">
        <v>130</v>
      </c>
      <c r="E166" s="149" t="s">
        <v>1</v>
      </c>
      <c r="F166" s="150" t="s">
        <v>282</v>
      </c>
      <c r="H166" s="149" t="s">
        <v>1</v>
      </c>
      <c r="I166" s="151"/>
      <c r="L166" s="147"/>
      <c r="M166" s="152"/>
      <c r="T166" s="153"/>
      <c r="AT166" s="149" t="s">
        <v>130</v>
      </c>
      <c r="AU166" s="149" t="s">
        <v>83</v>
      </c>
      <c r="AV166" s="12" t="s">
        <v>81</v>
      </c>
      <c r="AW166" s="12" t="s">
        <v>30</v>
      </c>
      <c r="AX166" s="12" t="s">
        <v>73</v>
      </c>
      <c r="AY166" s="149" t="s">
        <v>121</v>
      </c>
    </row>
    <row r="167" spans="2:65" s="13" customFormat="1" ht="11.25">
      <c r="B167" s="154"/>
      <c r="D167" s="148" t="s">
        <v>130</v>
      </c>
      <c r="E167" s="155" t="s">
        <v>1</v>
      </c>
      <c r="F167" s="156" t="s">
        <v>505</v>
      </c>
      <c r="H167" s="157">
        <v>67.912000000000006</v>
      </c>
      <c r="I167" s="158"/>
      <c r="L167" s="154"/>
      <c r="M167" s="159"/>
      <c r="T167" s="160"/>
      <c r="AT167" s="155" t="s">
        <v>130</v>
      </c>
      <c r="AU167" s="155" t="s">
        <v>83</v>
      </c>
      <c r="AV167" s="13" t="s">
        <v>83</v>
      </c>
      <c r="AW167" s="13" t="s">
        <v>30</v>
      </c>
      <c r="AX167" s="13" t="s">
        <v>73</v>
      </c>
      <c r="AY167" s="155" t="s">
        <v>121</v>
      </c>
    </row>
    <row r="168" spans="2:65" s="14" customFormat="1" ht="11.25">
      <c r="B168" s="161"/>
      <c r="D168" s="148" t="s">
        <v>130</v>
      </c>
      <c r="E168" s="162" t="s">
        <v>1</v>
      </c>
      <c r="F168" s="163" t="s">
        <v>143</v>
      </c>
      <c r="H168" s="164">
        <v>67.912000000000006</v>
      </c>
      <c r="I168" s="165"/>
      <c r="L168" s="161"/>
      <c r="M168" s="166"/>
      <c r="T168" s="167"/>
      <c r="AT168" s="162" t="s">
        <v>130</v>
      </c>
      <c r="AU168" s="162" t="s">
        <v>83</v>
      </c>
      <c r="AV168" s="14" t="s">
        <v>128</v>
      </c>
      <c r="AW168" s="14" t="s">
        <v>30</v>
      </c>
      <c r="AX168" s="14" t="s">
        <v>81</v>
      </c>
      <c r="AY168" s="162" t="s">
        <v>121</v>
      </c>
    </row>
    <row r="169" spans="2:65" s="1" customFormat="1" ht="24.2" customHeight="1">
      <c r="B169" s="132"/>
      <c r="C169" s="168" t="s">
        <v>219</v>
      </c>
      <c r="D169" s="168" t="s">
        <v>172</v>
      </c>
      <c r="E169" s="169" t="s">
        <v>506</v>
      </c>
      <c r="F169" s="170" t="s">
        <v>507</v>
      </c>
      <c r="G169" s="171" t="s">
        <v>127</v>
      </c>
      <c r="H169" s="172">
        <v>71.308000000000007</v>
      </c>
      <c r="I169" s="173"/>
      <c r="J169" s="174">
        <f>ROUND(I169*H169,2)</f>
        <v>0</v>
      </c>
      <c r="K169" s="175"/>
      <c r="L169" s="176"/>
      <c r="M169" s="177" t="s">
        <v>1</v>
      </c>
      <c r="N169" s="178" t="s">
        <v>38</v>
      </c>
      <c r="P169" s="143">
        <f>O169*H169</f>
        <v>0</v>
      </c>
      <c r="Q169" s="143">
        <v>1.8E-3</v>
      </c>
      <c r="R169" s="143">
        <f>Q169*H169</f>
        <v>0.12835440000000001</v>
      </c>
      <c r="S169" s="143">
        <v>0</v>
      </c>
      <c r="T169" s="144">
        <f>S169*H169</f>
        <v>0</v>
      </c>
      <c r="AR169" s="145" t="s">
        <v>186</v>
      </c>
      <c r="AT169" s="145" t="s">
        <v>172</v>
      </c>
      <c r="AU169" s="145" t="s">
        <v>83</v>
      </c>
      <c r="AY169" s="16" t="s">
        <v>121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81</v>
      </c>
      <c r="BK169" s="146">
        <f>ROUND(I169*H169,2)</f>
        <v>0</v>
      </c>
      <c r="BL169" s="16" t="s">
        <v>128</v>
      </c>
      <c r="BM169" s="145" t="s">
        <v>508</v>
      </c>
    </row>
    <row r="170" spans="2:65" s="13" customFormat="1" ht="11.25">
      <c r="B170" s="154"/>
      <c r="D170" s="148" t="s">
        <v>130</v>
      </c>
      <c r="F170" s="156" t="s">
        <v>509</v>
      </c>
      <c r="H170" s="157">
        <v>71.308000000000007</v>
      </c>
      <c r="I170" s="158"/>
      <c r="L170" s="154"/>
      <c r="M170" s="159"/>
      <c r="T170" s="160"/>
      <c r="AT170" s="155" t="s">
        <v>130</v>
      </c>
      <c r="AU170" s="155" t="s">
        <v>83</v>
      </c>
      <c r="AV170" s="13" t="s">
        <v>83</v>
      </c>
      <c r="AW170" s="13" t="s">
        <v>3</v>
      </c>
      <c r="AX170" s="13" t="s">
        <v>81</v>
      </c>
      <c r="AY170" s="155" t="s">
        <v>121</v>
      </c>
    </row>
    <row r="171" spans="2:65" s="1" customFormat="1" ht="37.9" customHeight="1">
      <c r="B171" s="132"/>
      <c r="C171" s="133" t="s">
        <v>168</v>
      </c>
      <c r="D171" s="133" t="s">
        <v>124</v>
      </c>
      <c r="E171" s="134" t="s">
        <v>510</v>
      </c>
      <c r="F171" s="135" t="s">
        <v>511</v>
      </c>
      <c r="G171" s="136" t="s">
        <v>127</v>
      </c>
      <c r="H171" s="137">
        <v>221.36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38</v>
      </c>
      <c r="P171" s="143">
        <f>O171*H171</f>
        <v>0</v>
      </c>
      <c r="Q171" s="143">
        <v>1.3440000000000001E-2</v>
      </c>
      <c r="R171" s="143">
        <f>Q171*H171</f>
        <v>2.9750784000000001</v>
      </c>
      <c r="S171" s="143">
        <v>0</v>
      </c>
      <c r="T171" s="144">
        <f>S171*H171</f>
        <v>0</v>
      </c>
      <c r="AR171" s="145" t="s">
        <v>128</v>
      </c>
      <c r="AT171" s="145" t="s">
        <v>124</v>
      </c>
      <c r="AU171" s="145" t="s">
        <v>83</v>
      </c>
      <c r="AY171" s="16" t="s">
        <v>121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81</v>
      </c>
      <c r="BK171" s="146">
        <f>ROUND(I171*H171,2)</f>
        <v>0</v>
      </c>
      <c r="BL171" s="16" t="s">
        <v>128</v>
      </c>
      <c r="BM171" s="145" t="s">
        <v>512</v>
      </c>
    </row>
    <row r="172" spans="2:65" s="13" customFormat="1" ht="11.25">
      <c r="B172" s="154"/>
      <c r="D172" s="148" t="s">
        <v>130</v>
      </c>
      <c r="E172" s="155" t="s">
        <v>1</v>
      </c>
      <c r="F172" s="156" t="s">
        <v>496</v>
      </c>
      <c r="H172" s="157">
        <v>218.22</v>
      </c>
      <c r="I172" s="158"/>
      <c r="L172" s="154"/>
      <c r="M172" s="159"/>
      <c r="T172" s="160"/>
      <c r="AT172" s="155" t="s">
        <v>130</v>
      </c>
      <c r="AU172" s="155" t="s">
        <v>83</v>
      </c>
      <c r="AV172" s="13" t="s">
        <v>83</v>
      </c>
      <c r="AW172" s="13" t="s">
        <v>30</v>
      </c>
      <c r="AX172" s="13" t="s">
        <v>73</v>
      </c>
      <c r="AY172" s="155" t="s">
        <v>121</v>
      </c>
    </row>
    <row r="173" spans="2:65" s="13" customFormat="1" ht="11.25">
      <c r="B173" s="154"/>
      <c r="D173" s="148" t="s">
        <v>130</v>
      </c>
      <c r="E173" s="155" t="s">
        <v>1</v>
      </c>
      <c r="F173" s="156" t="s">
        <v>497</v>
      </c>
      <c r="H173" s="157">
        <v>3.14</v>
      </c>
      <c r="I173" s="158"/>
      <c r="L173" s="154"/>
      <c r="M173" s="159"/>
      <c r="T173" s="160"/>
      <c r="AT173" s="155" t="s">
        <v>130</v>
      </c>
      <c r="AU173" s="155" t="s">
        <v>83</v>
      </c>
      <c r="AV173" s="13" t="s">
        <v>83</v>
      </c>
      <c r="AW173" s="13" t="s">
        <v>30</v>
      </c>
      <c r="AX173" s="13" t="s">
        <v>73</v>
      </c>
      <c r="AY173" s="155" t="s">
        <v>121</v>
      </c>
    </row>
    <row r="174" spans="2:65" s="14" customFormat="1" ht="11.25">
      <c r="B174" s="161"/>
      <c r="D174" s="148" t="s">
        <v>130</v>
      </c>
      <c r="E174" s="162" t="s">
        <v>1</v>
      </c>
      <c r="F174" s="163" t="s">
        <v>143</v>
      </c>
      <c r="H174" s="164">
        <v>221.35999999999999</v>
      </c>
      <c r="I174" s="165"/>
      <c r="L174" s="161"/>
      <c r="M174" s="166"/>
      <c r="T174" s="167"/>
      <c r="AT174" s="162" t="s">
        <v>130</v>
      </c>
      <c r="AU174" s="162" t="s">
        <v>83</v>
      </c>
      <c r="AV174" s="14" t="s">
        <v>128</v>
      </c>
      <c r="AW174" s="14" t="s">
        <v>30</v>
      </c>
      <c r="AX174" s="14" t="s">
        <v>81</v>
      </c>
      <c r="AY174" s="162" t="s">
        <v>121</v>
      </c>
    </row>
    <row r="175" spans="2:65" s="1" customFormat="1" ht="24.2" customHeight="1">
      <c r="B175" s="132"/>
      <c r="C175" s="168" t="s">
        <v>226</v>
      </c>
      <c r="D175" s="168" t="s">
        <v>172</v>
      </c>
      <c r="E175" s="169" t="s">
        <v>506</v>
      </c>
      <c r="F175" s="170" t="s">
        <v>507</v>
      </c>
      <c r="G175" s="171" t="s">
        <v>127</v>
      </c>
      <c r="H175" s="172">
        <v>232.428</v>
      </c>
      <c r="I175" s="173"/>
      <c r="J175" s="174">
        <f>ROUND(I175*H175,2)</f>
        <v>0</v>
      </c>
      <c r="K175" s="175"/>
      <c r="L175" s="176"/>
      <c r="M175" s="177" t="s">
        <v>1</v>
      </c>
      <c r="N175" s="178" t="s">
        <v>38</v>
      </c>
      <c r="P175" s="143">
        <f>O175*H175</f>
        <v>0</v>
      </c>
      <c r="Q175" s="143">
        <v>1.8E-3</v>
      </c>
      <c r="R175" s="143">
        <f>Q175*H175</f>
        <v>0.41837039999999998</v>
      </c>
      <c r="S175" s="143">
        <v>0</v>
      </c>
      <c r="T175" s="144">
        <f>S175*H175</f>
        <v>0</v>
      </c>
      <c r="AR175" s="145" t="s">
        <v>186</v>
      </c>
      <c r="AT175" s="145" t="s">
        <v>172</v>
      </c>
      <c r="AU175" s="145" t="s">
        <v>83</v>
      </c>
      <c r="AY175" s="16" t="s">
        <v>121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81</v>
      </c>
      <c r="BK175" s="146">
        <f>ROUND(I175*H175,2)</f>
        <v>0</v>
      </c>
      <c r="BL175" s="16" t="s">
        <v>128</v>
      </c>
      <c r="BM175" s="145" t="s">
        <v>513</v>
      </c>
    </row>
    <row r="176" spans="2:65" s="13" customFormat="1" ht="11.25">
      <c r="B176" s="154"/>
      <c r="D176" s="148" t="s">
        <v>130</v>
      </c>
      <c r="F176" s="156" t="s">
        <v>501</v>
      </c>
      <c r="H176" s="157">
        <v>232.428</v>
      </c>
      <c r="I176" s="158"/>
      <c r="L176" s="154"/>
      <c r="M176" s="159"/>
      <c r="T176" s="160"/>
      <c r="AT176" s="155" t="s">
        <v>130</v>
      </c>
      <c r="AU176" s="155" t="s">
        <v>83</v>
      </c>
      <c r="AV176" s="13" t="s">
        <v>83</v>
      </c>
      <c r="AW176" s="13" t="s">
        <v>3</v>
      </c>
      <c r="AX176" s="13" t="s">
        <v>81</v>
      </c>
      <c r="AY176" s="155" t="s">
        <v>121</v>
      </c>
    </row>
    <row r="177" spans="2:65" s="1" customFormat="1" ht="24.2" customHeight="1">
      <c r="B177" s="132"/>
      <c r="C177" s="133" t="s">
        <v>230</v>
      </c>
      <c r="D177" s="133" t="s">
        <v>124</v>
      </c>
      <c r="E177" s="134" t="s">
        <v>514</v>
      </c>
      <c r="F177" s="135" t="s">
        <v>515</v>
      </c>
      <c r="G177" s="136" t="s">
        <v>127</v>
      </c>
      <c r="H177" s="137">
        <v>784.78099999999995</v>
      </c>
      <c r="I177" s="138"/>
      <c r="J177" s="139">
        <f>ROUND(I177*H177,2)</f>
        <v>0</v>
      </c>
      <c r="K177" s="140"/>
      <c r="L177" s="31"/>
      <c r="M177" s="141" t="s">
        <v>1</v>
      </c>
      <c r="N177" s="142" t="s">
        <v>38</v>
      </c>
      <c r="P177" s="143">
        <f>O177*H177</f>
        <v>0</v>
      </c>
      <c r="Q177" s="143">
        <v>1.166E-2</v>
      </c>
      <c r="R177" s="143">
        <f>Q177*H177</f>
        <v>9.1505464599999993</v>
      </c>
      <c r="S177" s="143">
        <v>0</v>
      </c>
      <c r="T177" s="144">
        <f>S177*H177</f>
        <v>0</v>
      </c>
      <c r="AR177" s="145" t="s">
        <v>128</v>
      </c>
      <c r="AT177" s="145" t="s">
        <v>124</v>
      </c>
      <c r="AU177" s="145" t="s">
        <v>83</v>
      </c>
      <c r="AY177" s="16" t="s">
        <v>121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6" t="s">
        <v>81</v>
      </c>
      <c r="BK177" s="146">
        <f>ROUND(I177*H177,2)</f>
        <v>0</v>
      </c>
      <c r="BL177" s="16" t="s">
        <v>128</v>
      </c>
      <c r="BM177" s="145" t="s">
        <v>516</v>
      </c>
    </row>
    <row r="178" spans="2:65" s="1" customFormat="1" ht="24.2" customHeight="1">
      <c r="B178" s="132"/>
      <c r="C178" s="133" t="s">
        <v>317</v>
      </c>
      <c r="D178" s="133" t="s">
        <v>124</v>
      </c>
      <c r="E178" s="134" t="s">
        <v>517</v>
      </c>
      <c r="F178" s="135" t="s">
        <v>518</v>
      </c>
      <c r="G178" s="136" t="s">
        <v>127</v>
      </c>
      <c r="H178" s="137">
        <v>289.27199999999999</v>
      </c>
      <c r="I178" s="138"/>
      <c r="J178" s="139">
        <f>ROUND(I178*H178,2)</f>
        <v>0</v>
      </c>
      <c r="K178" s="140"/>
      <c r="L178" s="31"/>
      <c r="M178" s="141" t="s">
        <v>1</v>
      </c>
      <c r="N178" s="142" t="s">
        <v>38</v>
      </c>
      <c r="P178" s="143">
        <f>O178*H178</f>
        <v>0</v>
      </c>
      <c r="Q178" s="143">
        <v>3.3E-3</v>
      </c>
      <c r="R178" s="143">
        <f>Q178*H178</f>
        <v>0.95459759999999994</v>
      </c>
      <c r="S178" s="143">
        <v>0</v>
      </c>
      <c r="T178" s="144">
        <f>S178*H178</f>
        <v>0</v>
      </c>
      <c r="AR178" s="145" t="s">
        <v>128</v>
      </c>
      <c r="AT178" s="145" t="s">
        <v>124</v>
      </c>
      <c r="AU178" s="145" t="s">
        <v>83</v>
      </c>
      <c r="AY178" s="16" t="s">
        <v>121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81</v>
      </c>
      <c r="BK178" s="146">
        <f>ROUND(I178*H178,2)</f>
        <v>0</v>
      </c>
      <c r="BL178" s="16" t="s">
        <v>128</v>
      </c>
      <c r="BM178" s="145" t="s">
        <v>519</v>
      </c>
    </row>
    <row r="179" spans="2:65" s="13" customFormat="1" ht="11.25">
      <c r="B179" s="154"/>
      <c r="D179" s="148" t="s">
        <v>130</v>
      </c>
      <c r="E179" s="155" t="s">
        <v>1</v>
      </c>
      <c r="F179" s="156" t="s">
        <v>520</v>
      </c>
      <c r="H179" s="157">
        <v>289.27199999999999</v>
      </c>
      <c r="I179" s="158"/>
      <c r="L179" s="154"/>
      <c r="M179" s="159"/>
      <c r="T179" s="160"/>
      <c r="AT179" s="155" t="s">
        <v>130</v>
      </c>
      <c r="AU179" s="155" t="s">
        <v>83</v>
      </c>
      <c r="AV179" s="13" t="s">
        <v>83</v>
      </c>
      <c r="AW179" s="13" t="s">
        <v>30</v>
      </c>
      <c r="AX179" s="13" t="s">
        <v>73</v>
      </c>
      <c r="AY179" s="155" t="s">
        <v>121</v>
      </c>
    </row>
    <row r="180" spans="2:65" s="14" customFormat="1" ht="11.25">
      <c r="B180" s="161"/>
      <c r="D180" s="148" t="s">
        <v>130</v>
      </c>
      <c r="E180" s="162" t="s">
        <v>1</v>
      </c>
      <c r="F180" s="163" t="s">
        <v>143</v>
      </c>
      <c r="H180" s="164">
        <v>289.27199999999999</v>
      </c>
      <c r="I180" s="165"/>
      <c r="L180" s="161"/>
      <c r="M180" s="166"/>
      <c r="T180" s="167"/>
      <c r="AT180" s="162" t="s">
        <v>130</v>
      </c>
      <c r="AU180" s="162" t="s">
        <v>83</v>
      </c>
      <c r="AV180" s="14" t="s">
        <v>128</v>
      </c>
      <c r="AW180" s="14" t="s">
        <v>30</v>
      </c>
      <c r="AX180" s="14" t="s">
        <v>81</v>
      </c>
      <c r="AY180" s="162" t="s">
        <v>121</v>
      </c>
    </row>
    <row r="181" spans="2:65" s="1" customFormat="1" ht="24.2" customHeight="1">
      <c r="B181" s="132"/>
      <c r="C181" s="133" t="s">
        <v>323</v>
      </c>
      <c r="D181" s="133" t="s">
        <v>124</v>
      </c>
      <c r="E181" s="134" t="s">
        <v>521</v>
      </c>
      <c r="F181" s="135" t="s">
        <v>522</v>
      </c>
      <c r="G181" s="136" t="s">
        <v>127</v>
      </c>
      <c r="H181" s="137">
        <v>62.119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38</v>
      </c>
      <c r="P181" s="143">
        <f>O181*H181</f>
        <v>0</v>
      </c>
      <c r="Q181" s="143">
        <v>3.8999999999999999E-4</v>
      </c>
      <c r="R181" s="143">
        <f>Q181*H181</f>
        <v>2.422641E-2</v>
      </c>
      <c r="S181" s="143">
        <v>1.0000000000000001E-5</v>
      </c>
      <c r="T181" s="144">
        <f>S181*H181</f>
        <v>6.2119000000000009E-4</v>
      </c>
      <c r="AR181" s="145" t="s">
        <v>128</v>
      </c>
      <c r="AT181" s="145" t="s">
        <v>124</v>
      </c>
      <c r="AU181" s="145" t="s">
        <v>83</v>
      </c>
      <c r="AY181" s="16" t="s">
        <v>121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81</v>
      </c>
      <c r="BK181" s="146">
        <f>ROUND(I181*H181,2)</f>
        <v>0</v>
      </c>
      <c r="BL181" s="16" t="s">
        <v>128</v>
      </c>
      <c r="BM181" s="145" t="s">
        <v>523</v>
      </c>
    </row>
    <row r="182" spans="2:65" s="13" customFormat="1" ht="11.25">
      <c r="B182" s="154"/>
      <c r="D182" s="148" t="s">
        <v>130</v>
      </c>
      <c r="E182" s="155" t="s">
        <v>1</v>
      </c>
      <c r="F182" s="156" t="s">
        <v>524</v>
      </c>
      <c r="H182" s="157">
        <v>2.4750000000000001</v>
      </c>
      <c r="I182" s="158"/>
      <c r="L182" s="154"/>
      <c r="M182" s="159"/>
      <c r="T182" s="160"/>
      <c r="AT182" s="155" t="s">
        <v>130</v>
      </c>
      <c r="AU182" s="155" t="s">
        <v>83</v>
      </c>
      <c r="AV182" s="13" t="s">
        <v>83</v>
      </c>
      <c r="AW182" s="13" t="s">
        <v>30</v>
      </c>
      <c r="AX182" s="13" t="s">
        <v>73</v>
      </c>
      <c r="AY182" s="155" t="s">
        <v>121</v>
      </c>
    </row>
    <row r="183" spans="2:65" s="13" customFormat="1" ht="11.25">
      <c r="B183" s="154"/>
      <c r="D183" s="148" t="s">
        <v>130</v>
      </c>
      <c r="E183" s="155" t="s">
        <v>1</v>
      </c>
      <c r="F183" s="156" t="s">
        <v>525</v>
      </c>
      <c r="H183" s="157">
        <v>9.36</v>
      </c>
      <c r="I183" s="158"/>
      <c r="L183" s="154"/>
      <c r="M183" s="159"/>
      <c r="T183" s="160"/>
      <c r="AT183" s="155" t="s">
        <v>130</v>
      </c>
      <c r="AU183" s="155" t="s">
        <v>83</v>
      </c>
      <c r="AV183" s="13" t="s">
        <v>83</v>
      </c>
      <c r="AW183" s="13" t="s">
        <v>30</v>
      </c>
      <c r="AX183" s="13" t="s">
        <v>73</v>
      </c>
      <c r="AY183" s="155" t="s">
        <v>121</v>
      </c>
    </row>
    <row r="184" spans="2:65" s="13" customFormat="1" ht="11.25">
      <c r="B184" s="154"/>
      <c r="D184" s="148" t="s">
        <v>130</v>
      </c>
      <c r="E184" s="155" t="s">
        <v>1</v>
      </c>
      <c r="F184" s="156" t="s">
        <v>526</v>
      </c>
      <c r="H184" s="157">
        <v>4.3220000000000001</v>
      </c>
      <c r="I184" s="158"/>
      <c r="L184" s="154"/>
      <c r="M184" s="159"/>
      <c r="T184" s="160"/>
      <c r="AT184" s="155" t="s">
        <v>130</v>
      </c>
      <c r="AU184" s="155" t="s">
        <v>83</v>
      </c>
      <c r="AV184" s="13" t="s">
        <v>83</v>
      </c>
      <c r="AW184" s="13" t="s">
        <v>30</v>
      </c>
      <c r="AX184" s="13" t="s">
        <v>73</v>
      </c>
      <c r="AY184" s="155" t="s">
        <v>121</v>
      </c>
    </row>
    <row r="185" spans="2:65" s="13" customFormat="1" ht="11.25">
      <c r="B185" s="154"/>
      <c r="D185" s="148" t="s">
        <v>130</v>
      </c>
      <c r="E185" s="155" t="s">
        <v>1</v>
      </c>
      <c r="F185" s="156" t="s">
        <v>527</v>
      </c>
      <c r="H185" s="157">
        <v>1.746</v>
      </c>
      <c r="I185" s="158"/>
      <c r="L185" s="154"/>
      <c r="M185" s="159"/>
      <c r="T185" s="160"/>
      <c r="AT185" s="155" t="s">
        <v>130</v>
      </c>
      <c r="AU185" s="155" t="s">
        <v>83</v>
      </c>
      <c r="AV185" s="13" t="s">
        <v>83</v>
      </c>
      <c r="AW185" s="13" t="s">
        <v>30</v>
      </c>
      <c r="AX185" s="13" t="s">
        <v>73</v>
      </c>
      <c r="AY185" s="155" t="s">
        <v>121</v>
      </c>
    </row>
    <row r="186" spans="2:65" s="13" customFormat="1" ht="11.25">
      <c r="B186" s="154"/>
      <c r="D186" s="148" t="s">
        <v>130</v>
      </c>
      <c r="E186" s="155" t="s">
        <v>1</v>
      </c>
      <c r="F186" s="156" t="s">
        <v>528</v>
      </c>
      <c r="H186" s="157">
        <v>11.1</v>
      </c>
      <c r="I186" s="158"/>
      <c r="L186" s="154"/>
      <c r="M186" s="159"/>
      <c r="T186" s="160"/>
      <c r="AT186" s="155" t="s">
        <v>130</v>
      </c>
      <c r="AU186" s="155" t="s">
        <v>83</v>
      </c>
      <c r="AV186" s="13" t="s">
        <v>83</v>
      </c>
      <c r="AW186" s="13" t="s">
        <v>30</v>
      </c>
      <c r="AX186" s="13" t="s">
        <v>73</v>
      </c>
      <c r="AY186" s="155" t="s">
        <v>121</v>
      </c>
    </row>
    <row r="187" spans="2:65" s="13" customFormat="1" ht="11.25">
      <c r="B187" s="154"/>
      <c r="D187" s="148" t="s">
        <v>130</v>
      </c>
      <c r="E187" s="155" t="s">
        <v>1</v>
      </c>
      <c r="F187" s="156" t="s">
        <v>529</v>
      </c>
      <c r="H187" s="157">
        <v>14</v>
      </c>
      <c r="I187" s="158"/>
      <c r="L187" s="154"/>
      <c r="M187" s="159"/>
      <c r="T187" s="160"/>
      <c r="AT187" s="155" t="s">
        <v>130</v>
      </c>
      <c r="AU187" s="155" t="s">
        <v>83</v>
      </c>
      <c r="AV187" s="13" t="s">
        <v>83</v>
      </c>
      <c r="AW187" s="13" t="s">
        <v>30</v>
      </c>
      <c r="AX187" s="13" t="s">
        <v>73</v>
      </c>
      <c r="AY187" s="155" t="s">
        <v>121</v>
      </c>
    </row>
    <row r="188" spans="2:65" s="13" customFormat="1" ht="11.25">
      <c r="B188" s="154"/>
      <c r="D188" s="148" t="s">
        <v>130</v>
      </c>
      <c r="E188" s="155" t="s">
        <v>1</v>
      </c>
      <c r="F188" s="156" t="s">
        <v>530</v>
      </c>
      <c r="H188" s="157">
        <v>6.8159999999999998</v>
      </c>
      <c r="I188" s="158"/>
      <c r="L188" s="154"/>
      <c r="M188" s="159"/>
      <c r="T188" s="160"/>
      <c r="AT188" s="155" t="s">
        <v>130</v>
      </c>
      <c r="AU188" s="155" t="s">
        <v>83</v>
      </c>
      <c r="AV188" s="13" t="s">
        <v>83</v>
      </c>
      <c r="AW188" s="13" t="s">
        <v>30</v>
      </c>
      <c r="AX188" s="13" t="s">
        <v>73</v>
      </c>
      <c r="AY188" s="155" t="s">
        <v>121</v>
      </c>
    </row>
    <row r="189" spans="2:65" s="13" customFormat="1" ht="11.25">
      <c r="B189" s="154"/>
      <c r="D189" s="148" t="s">
        <v>130</v>
      </c>
      <c r="E189" s="155" t="s">
        <v>1</v>
      </c>
      <c r="F189" s="156" t="s">
        <v>531</v>
      </c>
      <c r="H189" s="157">
        <v>2.2999999999999998</v>
      </c>
      <c r="I189" s="158"/>
      <c r="L189" s="154"/>
      <c r="M189" s="159"/>
      <c r="T189" s="160"/>
      <c r="AT189" s="155" t="s">
        <v>130</v>
      </c>
      <c r="AU189" s="155" t="s">
        <v>83</v>
      </c>
      <c r="AV189" s="13" t="s">
        <v>83</v>
      </c>
      <c r="AW189" s="13" t="s">
        <v>30</v>
      </c>
      <c r="AX189" s="13" t="s">
        <v>73</v>
      </c>
      <c r="AY189" s="155" t="s">
        <v>121</v>
      </c>
    </row>
    <row r="190" spans="2:65" s="13" customFormat="1" ht="11.25">
      <c r="B190" s="154"/>
      <c r="D190" s="148" t="s">
        <v>130</v>
      </c>
      <c r="E190" s="155" t="s">
        <v>1</v>
      </c>
      <c r="F190" s="156" t="s">
        <v>532</v>
      </c>
      <c r="H190" s="157">
        <v>10</v>
      </c>
      <c r="I190" s="158"/>
      <c r="L190" s="154"/>
      <c r="M190" s="159"/>
      <c r="T190" s="160"/>
      <c r="AT190" s="155" t="s">
        <v>130</v>
      </c>
      <c r="AU190" s="155" t="s">
        <v>83</v>
      </c>
      <c r="AV190" s="13" t="s">
        <v>83</v>
      </c>
      <c r="AW190" s="13" t="s">
        <v>30</v>
      </c>
      <c r="AX190" s="13" t="s">
        <v>73</v>
      </c>
      <c r="AY190" s="155" t="s">
        <v>121</v>
      </c>
    </row>
    <row r="191" spans="2:65" s="14" customFormat="1" ht="11.25">
      <c r="B191" s="161"/>
      <c r="D191" s="148" t="s">
        <v>130</v>
      </c>
      <c r="E191" s="162" t="s">
        <v>1</v>
      </c>
      <c r="F191" s="163" t="s">
        <v>143</v>
      </c>
      <c r="H191" s="164">
        <v>62.119</v>
      </c>
      <c r="I191" s="165"/>
      <c r="L191" s="161"/>
      <c r="M191" s="166"/>
      <c r="T191" s="167"/>
      <c r="AT191" s="162" t="s">
        <v>130</v>
      </c>
      <c r="AU191" s="162" t="s">
        <v>83</v>
      </c>
      <c r="AV191" s="14" t="s">
        <v>128</v>
      </c>
      <c r="AW191" s="14" t="s">
        <v>30</v>
      </c>
      <c r="AX191" s="14" t="s">
        <v>81</v>
      </c>
      <c r="AY191" s="162" t="s">
        <v>121</v>
      </c>
    </row>
    <row r="192" spans="2:65" s="1" customFormat="1" ht="24.2" customHeight="1">
      <c r="B192" s="132"/>
      <c r="C192" s="133" t="s">
        <v>7</v>
      </c>
      <c r="D192" s="133" t="s">
        <v>124</v>
      </c>
      <c r="E192" s="134" t="s">
        <v>533</v>
      </c>
      <c r="F192" s="135" t="s">
        <v>534</v>
      </c>
      <c r="G192" s="136" t="s">
        <v>127</v>
      </c>
      <c r="H192" s="137">
        <v>67.912000000000006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38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128</v>
      </c>
      <c r="AT192" s="145" t="s">
        <v>124</v>
      </c>
      <c r="AU192" s="145" t="s">
        <v>83</v>
      </c>
      <c r="AY192" s="16" t="s">
        <v>121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81</v>
      </c>
      <c r="BK192" s="146">
        <f>ROUND(I192*H192,2)</f>
        <v>0</v>
      </c>
      <c r="BL192" s="16" t="s">
        <v>128</v>
      </c>
      <c r="BM192" s="145" t="s">
        <v>535</v>
      </c>
    </row>
    <row r="193" spans="2:65" s="13" customFormat="1" ht="11.25">
      <c r="B193" s="154"/>
      <c r="D193" s="148" t="s">
        <v>130</v>
      </c>
      <c r="E193" s="155" t="s">
        <v>1</v>
      </c>
      <c r="F193" s="156" t="s">
        <v>536</v>
      </c>
      <c r="H193" s="157">
        <v>67.912000000000006</v>
      </c>
      <c r="I193" s="158"/>
      <c r="L193" s="154"/>
      <c r="M193" s="159"/>
      <c r="T193" s="160"/>
      <c r="AT193" s="155" t="s">
        <v>130</v>
      </c>
      <c r="AU193" s="155" t="s">
        <v>83</v>
      </c>
      <c r="AV193" s="13" t="s">
        <v>83</v>
      </c>
      <c r="AW193" s="13" t="s">
        <v>30</v>
      </c>
      <c r="AX193" s="13" t="s">
        <v>73</v>
      </c>
      <c r="AY193" s="155" t="s">
        <v>121</v>
      </c>
    </row>
    <row r="194" spans="2:65" s="14" customFormat="1" ht="11.25">
      <c r="B194" s="161"/>
      <c r="D194" s="148" t="s">
        <v>130</v>
      </c>
      <c r="E194" s="162" t="s">
        <v>1</v>
      </c>
      <c r="F194" s="163" t="s">
        <v>143</v>
      </c>
      <c r="H194" s="164">
        <v>67.912000000000006</v>
      </c>
      <c r="I194" s="165"/>
      <c r="L194" s="161"/>
      <c r="M194" s="166"/>
      <c r="T194" s="167"/>
      <c r="AT194" s="162" t="s">
        <v>130</v>
      </c>
      <c r="AU194" s="162" t="s">
        <v>83</v>
      </c>
      <c r="AV194" s="14" t="s">
        <v>128</v>
      </c>
      <c r="AW194" s="14" t="s">
        <v>30</v>
      </c>
      <c r="AX194" s="14" t="s">
        <v>81</v>
      </c>
      <c r="AY194" s="162" t="s">
        <v>121</v>
      </c>
    </row>
    <row r="195" spans="2:65" s="11" customFormat="1" ht="22.9" customHeight="1">
      <c r="B195" s="120"/>
      <c r="D195" s="121" t="s">
        <v>72</v>
      </c>
      <c r="E195" s="130" t="s">
        <v>192</v>
      </c>
      <c r="F195" s="130" t="s">
        <v>537</v>
      </c>
      <c r="I195" s="123"/>
      <c r="J195" s="131">
        <f>BK195</f>
        <v>0</v>
      </c>
      <c r="L195" s="120"/>
      <c r="M195" s="125"/>
      <c r="P195" s="126">
        <f>SUM(P196:P225)</f>
        <v>0</v>
      </c>
      <c r="R195" s="126">
        <f>SUM(R196:R225)</f>
        <v>0</v>
      </c>
      <c r="T195" s="127">
        <f>SUM(T196:T225)</f>
        <v>12.556495999999999</v>
      </c>
      <c r="AR195" s="121" t="s">
        <v>81</v>
      </c>
      <c r="AT195" s="128" t="s">
        <v>72</v>
      </c>
      <c r="AU195" s="128" t="s">
        <v>81</v>
      </c>
      <c r="AY195" s="121" t="s">
        <v>121</v>
      </c>
      <c r="BK195" s="129">
        <f>SUM(BK196:BK225)</f>
        <v>0</v>
      </c>
    </row>
    <row r="196" spans="2:65" s="1" customFormat="1" ht="33" customHeight="1">
      <c r="B196" s="132"/>
      <c r="C196" s="133" t="s">
        <v>332</v>
      </c>
      <c r="D196" s="133" t="s">
        <v>124</v>
      </c>
      <c r="E196" s="134" t="s">
        <v>538</v>
      </c>
      <c r="F196" s="135" t="s">
        <v>539</v>
      </c>
      <c r="G196" s="136" t="s">
        <v>127</v>
      </c>
      <c r="H196" s="137">
        <v>966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38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128</v>
      </c>
      <c r="AT196" s="145" t="s">
        <v>124</v>
      </c>
      <c r="AU196" s="145" t="s">
        <v>83</v>
      </c>
      <c r="AY196" s="16" t="s">
        <v>121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81</v>
      </c>
      <c r="BK196" s="146">
        <f>ROUND(I196*H196,2)</f>
        <v>0</v>
      </c>
      <c r="BL196" s="16" t="s">
        <v>128</v>
      </c>
      <c r="BM196" s="145" t="s">
        <v>540</v>
      </c>
    </row>
    <row r="197" spans="2:65" s="13" customFormat="1" ht="11.25">
      <c r="B197" s="154"/>
      <c r="D197" s="148" t="s">
        <v>130</v>
      </c>
      <c r="E197" s="155" t="s">
        <v>1</v>
      </c>
      <c r="F197" s="156" t="s">
        <v>541</v>
      </c>
      <c r="H197" s="157">
        <v>700</v>
      </c>
      <c r="I197" s="158"/>
      <c r="L197" s="154"/>
      <c r="M197" s="159"/>
      <c r="T197" s="160"/>
      <c r="AT197" s="155" t="s">
        <v>130</v>
      </c>
      <c r="AU197" s="155" t="s">
        <v>83</v>
      </c>
      <c r="AV197" s="13" t="s">
        <v>83</v>
      </c>
      <c r="AW197" s="13" t="s">
        <v>30</v>
      </c>
      <c r="AX197" s="13" t="s">
        <v>73</v>
      </c>
      <c r="AY197" s="155" t="s">
        <v>121</v>
      </c>
    </row>
    <row r="198" spans="2:65" s="13" customFormat="1" ht="11.25">
      <c r="B198" s="154"/>
      <c r="D198" s="148" t="s">
        <v>130</v>
      </c>
      <c r="E198" s="155" t="s">
        <v>1</v>
      </c>
      <c r="F198" s="156" t="s">
        <v>542</v>
      </c>
      <c r="H198" s="157">
        <v>107</v>
      </c>
      <c r="I198" s="158"/>
      <c r="L198" s="154"/>
      <c r="M198" s="159"/>
      <c r="T198" s="160"/>
      <c r="AT198" s="155" t="s">
        <v>130</v>
      </c>
      <c r="AU198" s="155" t="s">
        <v>83</v>
      </c>
      <c r="AV198" s="13" t="s">
        <v>83</v>
      </c>
      <c r="AW198" s="13" t="s">
        <v>30</v>
      </c>
      <c r="AX198" s="13" t="s">
        <v>73</v>
      </c>
      <c r="AY198" s="155" t="s">
        <v>121</v>
      </c>
    </row>
    <row r="199" spans="2:65" s="13" customFormat="1" ht="11.25">
      <c r="B199" s="154"/>
      <c r="D199" s="148" t="s">
        <v>130</v>
      </c>
      <c r="E199" s="155" t="s">
        <v>1</v>
      </c>
      <c r="F199" s="156" t="s">
        <v>543</v>
      </c>
      <c r="H199" s="157">
        <v>120</v>
      </c>
      <c r="I199" s="158"/>
      <c r="L199" s="154"/>
      <c r="M199" s="159"/>
      <c r="T199" s="160"/>
      <c r="AT199" s="155" t="s">
        <v>130</v>
      </c>
      <c r="AU199" s="155" t="s">
        <v>83</v>
      </c>
      <c r="AV199" s="13" t="s">
        <v>83</v>
      </c>
      <c r="AW199" s="13" t="s">
        <v>30</v>
      </c>
      <c r="AX199" s="13" t="s">
        <v>73</v>
      </c>
      <c r="AY199" s="155" t="s">
        <v>121</v>
      </c>
    </row>
    <row r="200" spans="2:65" s="13" customFormat="1" ht="11.25">
      <c r="B200" s="154"/>
      <c r="D200" s="148" t="s">
        <v>130</v>
      </c>
      <c r="E200" s="155" t="s">
        <v>1</v>
      </c>
      <c r="F200" s="156" t="s">
        <v>544</v>
      </c>
      <c r="H200" s="157">
        <v>39</v>
      </c>
      <c r="I200" s="158"/>
      <c r="L200" s="154"/>
      <c r="M200" s="159"/>
      <c r="T200" s="160"/>
      <c r="AT200" s="155" t="s">
        <v>130</v>
      </c>
      <c r="AU200" s="155" t="s">
        <v>83</v>
      </c>
      <c r="AV200" s="13" t="s">
        <v>83</v>
      </c>
      <c r="AW200" s="13" t="s">
        <v>30</v>
      </c>
      <c r="AX200" s="13" t="s">
        <v>73</v>
      </c>
      <c r="AY200" s="155" t="s">
        <v>121</v>
      </c>
    </row>
    <row r="201" spans="2:65" s="14" customFormat="1" ht="11.25">
      <c r="B201" s="161"/>
      <c r="D201" s="148" t="s">
        <v>130</v>
      </c>
      <c r="E201" s="162" t="s">
        <v>1</v>
      </c>
      <c r="F201" s="163" t="s">
        <v>143</v>
      </c>
      <c r="H201" s="164">
        <v>966</v>
      </c>
      <c r="I201" s="165"/>
      <c r="L201" s="161"/>
      <c r="M201" s="166"/>
      <c r="T201" s="167"/>
      <c r="AT201" s="162" t="s">
        <v>130</v>
      </c>
      <c r="AU201" s="162" t="s">
        <v>83</v>
      </c>
      <c r="AV201" s="14" t="s">
        <v>128</v>
      </c>
      <c r="AW201" s="14" t="s">
        <v>30</v>
      </c>
      <c r="AX201" s="14" t="s">
        <v>81</v>
      </c>
      <c r="AY201" s="162" t="s">
        <v>121</v>
      </c>
    </row>
    <row r="202" spans="2:65" s="1" customFormat="1" ht="37.9" customHeight="1">
      <c r="B202" s="132"/>
      <c r="C202" s="133" t="s">
        <v>337</v>
      </c>
      <c r="D202" s="133" t="s">
        <v>124</v>
      </c>
      <c r="E202" s="134" t="s">
        <v>545</v>
      </c>
      <c r="F202" s="135" t="s">
        <v>546</v>
      </c>
      <c r="G202" s="136" t="s">
        <v>127</v>
      </c>
      <c r="H202" s="137">
        <v>43470</v>
      </c>
      <c r="I202" s="138"/>
      <c r="J202" s="139">
        <f>ROUND(I202*H202,2)</f>
        <v>0</v>
      </c>
      <c r="K202" s="140"/>
      <c r="L202" s="31"/>
      <c r="M202" s="141" t="s">
        <v>1</v>
      </c>
      <c r="N202" s="142" t="s">
        <v>38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128</v>
      </c>
      <c r="AT202" s="145" t="s">
        <v>124</v>
      </c>
      <c r="AU202" s="145" t="s">
        <v>83</v>
      </c>
      <c r="AY202" s="16" t="s">
        <v>121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81</v>
      </c>
      <c r="BK202" s="146">
        <f>ROUND(I202*H202,2)</f>
        <v>0</v>
      </c>
      <c r="BL202" s="16" t="s">
        <v>128</v>
      </c>
      <c r="BM202" s="145" t="s">
        <v>547</v>
      </c>
    </row>
    <row r="203" spans="2:65" s="13" customFormat="1" ht="11.25">
      <c r="B203" s="154"/>
      <c r="D203" s="148" t="s">
        <v>130</v>
      </c>
      <c r="F203" s="156" t="s">
        <v>548</v>
      </c>
      <c r="H203" s="157">
        <v>43470</v>
      </c>
      <c r="I203" s="158"/>
      <c r="L203" s="154"/>
      <c r="M203" s="159"/>
      <c r="T203" s="160"/>
      <c r="AT203" s="155" t="s">
        <v>130</v>
      </c>
      <c r="AU203" s="155" t="s">
        <v>83</v>
      </c>
      <c r="AV203" s="13" t="s">
        <v>83</v>
      </c>
      <c r="AW203" s="13" t="s">
        <v>3</v>
      </c>
      <c r="AX203" s="13" t="s">
        <v>81</v>
      </c>
      <c r="AY203" s="155" t="s">
        <v>121</v>
      </c>
    </row>
    <row r="204" spans="2:65" s="1" customFormat="1" ht="33" customHeight="1">
      <c r="B204" s="132"/>
      <c r="C204" s="133" t="s">
        <v>342</v>
      </c>
      <c r="D204" s="133" t="s">
        <v>124</v>
      </c>
      <c r="E204" s="134" t="s">
        <v>549</v>
      </c>
      <c r="F204" s="135" t="s">
        <v>550</v>
      </c>
      <c r="G204" s="136" t="s">
        <v>127</v>
      </c>
      <c r="H204" s="137">
        <v>966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38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128</v>
      </c>
      <c r="AT204" s="145" t="s">
        <v>124</v>
      </c>
      <c r="AU204" s="145" t="s">
        <v>83</v>
      </c>
      <c r="AY204" s="16" t="s">
        <v>121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81</v>
      </c>
      <c r="BK204" s="146">
        <f>ROUND(I204*H204,2)</f>
        <v>0</v>
      </c>
      <c r="BL204" s="16" t="s">
        <v>128</v>
      </c>
      <c r="BM204" s="145" t="s">
        <v>551</v>
      </c>
    </row>
    <row r="205" spans="2:65" s="1" customFormat="1" ht="24.2" customHeight="1">
      <c r="B205" s="132"/>
      <c r="C205" s="133" t="s">
        <v>348</v>
      </c>
      <c r="D205" s="133" t="s">
        <v>124</v>
      </c>
      <c r="E205" s="134" t="s">
        <v>552</v>
      </c>
      <c r="F205" s="135" t="s">
        <v>553</v>
      </c>
      <c r="G205" s="136" t="s">
        <v>451</v>
      </c>
      <c r="H205" s="137">
        <v>3315.4560000000001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38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128</v>
      </c>
      <c r="AT205" s="145" t="s">
        <v>124</v>
      </c>
      <c r="AU205" s="145" t="s">
        <v>83</v>
      </c>
      <c r="AY205" s="16" t="s">
        <v>121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81</v>
      </c>
      <c r="BK205" s="146">
        <f>ROUND(I205*H205,2)</f>
        <v>0</v>
      </c>
      <c r="BL205" s="16" t="s">
        <v>128</v>
      </c>
      <c r="BM205" s="145" t="s">
        <v>554</v>
      </c>
    </row>
    <row r="206" spans="2:65" s="13" customFormat="1" ht="11.25">
      <c r="B206" s="154"/>
      <c r="D206" s="148" t="s">
        <v>130</v>
      </c>
      <c r="E206" s="155" t="s">
        <v>1</v>
      </c>
      <c r="F206" s="156" t="s">
        <v>555</v>
      </c>
      <c r="H206" s="157">
        <v>3315.4560000000001</v>
      </c>
      <c r="I206" s="158"/>
      <c r="L206" s="154"/>
      <c r="M206" s="159"/>
      <c r="T206" s="160"/>
      <c r="AT206" s="155" t="s">
        <v>130</v>
      </c>
      <c r="AU206" s="155" t="s">
        <v>83</v>
      </c>
      <c r="AV206" s="13" t="s">
        <v>83</v>
      </c>
      <c r="AW206" s="13" t="s">
        <v>30</v>
      </c>
      <c r="AX206" s="13" t="s">
        <v>81</v>
      </c>
      <c r="AY206" s="155" t="s">
        <v>121</v>
      </c>
    </row>
    <row r="207" spans="2:65" s="1" customFormat="1" ht="37.9" customHeight="1">
      <c r="B207" s="132"/>
      <c r="C207" s="133" t="s">
        <v>352</v>
      </c>
      <c r="D207" s="133" t="s">
        <v>124</v>
      </c>
      <c r="E207" s="134" t="s">
        <v>556</v>
      </c>
      <c r="F207" s="135" t="s">
        <v>557</v>
      </c>
      <c r="G207" s="136" t="s">
        <v>451</v>
      </c>
      <c r="H207" s="137">
        <v>99463.679999999993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38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128</v>
      </c>
      <c r="AT207" s="145" t="s">
        <v>124</v>
      </c>
      <c r="AU207" s="145" t="s">
        <v>83</v>
      </c>
      <c r="AY207" s="16" t="s">
        <v>121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81</v>
      </c>
      <c r="BK207" s="146">
        <f>ROUND(I207*H207,2)</f>
        <v>0</v>
      </c>
      <c r="BL207" s="16" t="s">
        <v>128</v>
      </c>
      <c r="BM207" s="145" t="s">
        <v>558</v>
      </c>
    </row>
    <row r="208" spans="2:65" s="13" customFormat="1" ht="11.25">
      <c r="B208" s="154"/>
      <c r="D208" s="148" t="s">
        <v>130</v>
      </c>
      <c r="F208" s="156" t="s">
        <v>559</v>
      </c>
      <c r="H208" s="157">
        <v>99463.679999999993</v>
      </c>
      <c r="I208" s="158"/>
      <c r="L208" s="154"/>
      <c r="M208" s="159"/>
      <c r="T208" s="160"/>
      <c r="AT208" s="155" t="s">
        <v>130</v>
      </c>
      <c r="AU208" s="155" t="s">
        <v>83</v>
      </c>
      <c r="AV208" s="13" t="s">
        <v>83</v>
      </c>
      <c r="AW208" s="13" t="s">
        <v>3</v>
      </c>
      <c r="AX208" s="13" t="s">
        <v>81</v>
      </c>
      <c r="AY208" s="155" t="s">
        <v>121</v>
      </c>
    </row>
    <row r="209" spans="2:65" s="1" customFormat="1" ht="33" customHeight="1">
      <c r="B209" s="132"/>
      <c r="C209" s="133" t="s">
        <v>356</v>
      </c>
      <c r="D209" s="133" t="s">
        <v>124</v>
      </c>
      <c r="E209" s="134" t="s">
        <v>560</v>
      </c>
      <c r="F209" s="135" t="s">
        <v>561</v>
      </c>
      <c r="G209" s="136" t="s">
        <v>451</v>
      </c>
      <c r="H209" s="137">
        <v>3315.4560000000001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38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128</v>
      </c>
      <c r="AT209" s="145" t="s">
        <v>124</v>
      </c>
      <c r="AU209" s="145" t="s">
        <v>83</v>
      </c>
      <c r="AY209" s="16" t="s">
        <v>121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81</v>
      </c>
      <c r="BK209" s="146">
        <f>ROUND(I209*H209,2)</f>
        <v>0</v>
      </c>
      <c r="BL209" s="16" t="s">
        <v>128</v>
      </c>
      <c r="BM209" s="145" t="s">
        <v>562</v>
      </c>
    </row>
    <row r="210" spans="2:65" s="1" customFormat="1" ht="16.5" customHeight="1">
      <c r="B210" s="132"/>
      <c r="C210" s="133" t="s">
        <v>362</v>
      </c>
      <c r="D210" s="133" t="s">
        <v>124</v>
      </c>
      <c r="E210" s="134" t="s">
        <v>563</v>
      </c>
      <c r="F210" s="135" t="s">
        <v>564</v>
      </c>
      <c r="G210" s="136" t="s">
        <v>127</v>
      </c>
      <c r="H210" s="137">
        <v>966</v>
      </c>
      <c r="I210" s="138"/>
      <c r="J210" s="139">
        <f>ROUND(I210*H210,2)</f>
        <v>0</v>
      </c>
      <c r="K210" s="140"/>
      <c r="L210" s="31"/>
      <c r="M210" s="141" t="s">
        <v>1</v>
      </c>
      <c r="N210" s="142" t="s">
        <v>38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128</v>
      </c>
      <c r="AT210" s="145" t="s">
        <v>124</v>
      </c>
      <c r="AU210" s="145" t="s">
        <v>83</v>
      </c>
      <c r="AY210" s="16" t="s">
        <v>121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81</v>
      </c>
      <c r="BK210" s="146">
        <f>ROUND(I210*H210,2)</f>
        <v>0</v>
      </c>
      <c r="BL210" s="16" t="s">
        <v>128</v>
      </c>
      <c r="BM210" s="145" t="s">
        <v>565</v>
      </c>
    </row>
    <row r="211" spans="2:65" s="1" customFormat="1" ht="16.5" customHeight="1">
      <c r="B211" s="132"/>
      <c r="C211" s="133" t="s">
        <v>366</v>
      </c>
      <c r="D211" s="133" t="s">
        <v>124</v>
      </c>
      <c r="E211" s="134" t="s">
        <v>566</v>
      </c>
      <c r="F211" s="135" t="s">
        <v>567</v>
      </c>
      <c r="G211" s="136" t="s">
        <v>127</v>
      </c>
      <c r="H211" s="137">
        <v>43470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38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128</v>
      </c>
      <c r="AT211" s="145" t="s">
        <v>124</v>
      </c>
      <c r="AU211" s="145" t="s">
        <v>83</v>
      </c>
      <c r="AY211" s="16" t="s">
        <v>121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81</v>
      </c>
      <c r="BK211" s="146">
        <f>ROUND(I211*H211,2)</f>
        <v>0</v>
      </c>
      <c r="BL211" s="16" t="s">
        <v>128</v>
      </c>
      <c r="BM211" s="145" t="s">
        <v>568</v>
      </c>
    </row>
    <row r="212" spans="2:65" s="13" customFormat="1" ht="11.25">
      <c r="B212" s="154"/>
      <c r="D212" s="148" t="s">
        <v>130</v>
      </c>
      <c r="F212" s="156" t="s">
        <v>548</v>
      </c>
      <c r="H212" s="157">
        <v>43470</v>
      </c>
      <c r="I212" s="158"/>
      <c r="L212" s="154"/>
      <c r="M212" s="159"/>
      <c r="T212" s="160"/>
      <c r="AT212" s="155" t="s">
        <v>130</v>
      </c>
      <c r="AU212" s="155" t="s">
        <v>83</v>
      </c>
      <c r="AV212" s="13" t="s">
        <v>83</v>
      </c>
      <c r="AW212" s="13" t="s">
        <v>3</v>
      </c>
      <c r="AX212" s="13" t="s">
        <v>81</v>
      </c>
      <c r="AY212" s="155" t="s">
        <v>121</v>
      </c>
    </row>
    <row r="213" spans="2:65" s="1" customFormat="1" ht="21.75" customHeight="1">
      <c r="B213" s="132"/>
      <c r="C213" s="133" t="s">
        <v>378</v>
      </c>
      <c r="D213" s="133" t="s">
        <v>124</v>
      </c>
      <c r="E213" s="134" t="s">
        <v>569</v>
      </c>
      <c r="F213" s="135" t="s">
        <v>570</v>
      </c>
      <c r="G213" s="136" t="s">
        <v>127</v>
      </c>
      <c r="H213" s="137">
        <v>966</v>
      </c>
      <c r="I213" s="138"/>
      <c r="J213" s="139">
        <f>ROUND(I213*H213,2)</f>
        <v>0</v>
      </c>
      <c r="K213" s="140"/>
      <c r="L213" s="31"/>
      <c r="M213" s="141" t="s">
        <v>1</v>
      </c>
      <c r="N213" s="142" t="s">
        <v>38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128</v>
      </c>
      <c r="AT213" s="145" t="s">
        <v>124</v>
      </c>
      <c r="AU213" s="145" t="s">
        <v>83</v>
      </c>
      <c r="AY213" s="16" t="s">
        <v>121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6" t="s">
        <v>81</v>
      </c>
      <c r="BK213" s="146">
        <f>ROUND(I213*H213,2)</f>
        <v>0</v>
      </c>
      <c r="BL213" s="16" t="s">
        <v>128</v>
      </c>
      <c r="BM213" s="145" t="s">
        <v>571</v>
      </c>
    </row>
    <row r="214" spans="2:65" s="1" customFormat="1" ht="37.9" customHeight="1">
      <c r="B214" s="132"/>
      <c r="C214" s="133" t="s">
        <v>384</v>
      </c>
      <c r="D214" s="133" t="s">
        <v>124</v>
      </c>
      <c r="E214" s="134" t="s">
        <v>572</v>
      </c>
      <c r="F214" s="135" t="s">
        <v>573</v>
      </c>
      <c r="G214" s="136" t="s">
        <v>127</v>
      </c>
      <c r="H214" s="137">
        <v>784.78099999999995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38</v>
      </c>
      <c r="P214" s="143">
        <f>O214*H214</f>
        <v>0</v>
      </c>
      <c r="Q214" s="143">
        <v>0</v>
      </c>
      <c r="R214" s="143">
        <f>Q214*H214</f>
        <v>0</v>
      </c>
      <c r="S214" s="143">
        <v>1.6E-2</v>
      </c>
      <c r="T214" s="144">
        <f>S214*H214</f>
        <v>12.556495999999999</v>
      </c>
      <c r="AR214" s="145" t="s">
        <v>128</v>
      </c>
      <c r="AT214" s="145" t="s">
        <v>124</v>
      </c>
      <c r="AU214" s="145" t="s">
        <v>83</v>
      </c>
      <c r="AY214" s="16" t="s">
        <v>121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81</v>
      </c>
      <c r="BK214" s="146">
        <f>ROUND(I214*H214,2)</f>
        <v>0</v>
      </c>
      <c r="BL214" s="16" t="s">
        <v>128</v>
      </c>
      <c r="BM214" s="145" t="s">
        <v>574</v>
      </c>
    </row>
    <row r="215" spans="2:65" s="13" customFormat="1" ht="11.25">
      <c r="B215" s="154"/>
      <c r="D215" s="148" t="s">
        <v>130</v>
      </c>
      <c r="E215" s="155" t="s">
        <v>1</v>
      </c>
      <c r="F215" s="156" t="s">
        <v>575</v>
      </c>
      <c r="H215" s="157">
        <v>214.72</v>
      </c>
      <c r="I215" s="158"/>
      <c r="L215" s="154"/>
      <c r="M215" s="159"/>
      <c r="T215" s="160"/>
      <c r="AT215" s="155" t="s">
        <v>130</v>
      </c>
      <c r="AU215" s="155" t="s">
        <v>83</v>
      </c>
      <c r="AV215" s="13" t="s">
        <v>83</v>
      </c>
      <c r="AW215" s="13" t="s">
        <v>30</v>
      </c>
      <c r="AX215" s="13" t="s">
        <v>73</v>
      </c>
      <c r="AY215" s="155" t="s">
        <v>121</v>
      </c>
    </row>
    <row r="216" spans="2:65" s="13" customFormat="1" ht="11.25">
      <c r="B216" s="154"/>
      <c r="D216" s="148" t="s">
        <v>130</v>
      </c>
      <c r="E216" s="155" t="s">
        <v>1</v>
      </c>
      <c r="F216" s="156" t="s">
        <v>576</v>
      </c>
      <c r="H216" s="157">
        <v>635.08000000000004</v>
      </c>
      <c r="I216" s="158"/>
      <c r="L216" s="154"/>
      <c r="M216" s="159"/>
      <c r="T216" s="160"/>
      <c r="AT216" s="155" t="s">
        <v>130</v>
      </c>
      <c r="AU216" s="155" t="s">
        <v>83</v>
      </c>
      <c r="AV216" s="13" t="s">
        <v>83</v>
      </c>
      <c r="AW216" s="13" t="s">
        <v>30</v>
      </c>
      <c r="AX216" s="13" t="s">
        <v>73</v>
      </c>
      <c r="AY216" s="155" t="s">
        <v>121</v>
      </c>
    </row>
    <row r="217" spans="2:65" s="13" customFormat="1" ht="11.25">
      <c r="B217" s="154"/>
      <c r="D217" s="148" t="s">
        <v>130</v>
      </c>
      <c r="E217" s="155" t="s">
        <v>1</v>
      </c>
      <c r="F217" s="156" t="s">
        <v>577</v>
      </c>
      <c r="H217" s="157">
        <v>-2.4750000000000001</v>
      </c>
      <c r="I217" s="158"/>
      <c r="L217" s="154"/>
      <c r="M217" s="159"/>
      <c r="T217" s="160"/>
      <c r="AT217" s="155" t="s">
        <v>130</v>
      </c>
      <c r="AU217" s="155" t="s">
        <v>83</v>
      </c>
      <c r="AV217" s="13" t="s">
        <v>83</v>
      </c>
      <c r="AW217" s="13" t="s">
        <v>30</v>
      </c>
      <c r="AX217" s="13" t="s">
        <v>73</v>
      </c>
      <c r="AY217" s="155" t="s">
        <v>121</v>
      </c>
    </row>
    <row r="218" spans="2:65" s="13" customFormat="1" ht="11.25">
      <c r="B218" s="154"/>
      <c r="D218" s="148" t="s">
        <v>130</v>
      </c>
      <c r="E218" s="155" t="s">
        <v>1</v>
      </c>
      <c r="F218" s="156" t="s">
        <v>578</v>
      </c>
      <c r="H218" s="157">
        <v>-9.36</v>
      </c>
      <c r="I218" s="158"/>
      <c r="L218" s="154"/>
      <c r="M218" s="159"/>
      <c r="T218" s="160"/>
      <c r="AT218" s="155" t="s">
        <v>130</v>
      </c>
      <c r="AU218" s="155" t="s">
        <v>83</v>
      </c>
      <c r="AV218" s="13" t="s">
        <v>83</v>
      </c>
      <c r="AW218" s="13" t="s">
        <v>30</v>
      </c>
      <c r="AX218" s="13" t="s">
        <v>73</v>
      </c>
      <c r="AY218" s="155" t="s">
        <v>121</v>
      </c>
    </row>
    <row r="219" spans="2:65" s="13" customFormat="1" ht="11.25">
      <c r="B219" s="154"/>
      <c r="D219" s="148" t="s">
        <v>130</v>
      </c>
      <c r="E219" s="155" t="s">
        <v>1</v>
      </c>
      <c r="F219" s="156" t="s">
        <v>579</v>
      </c>
      <c r="H219" s="157">
        <v>-4.3220000000000001</v>
      </c>
      <c r="I219" s="158"/>
      <c r="L219" s="154"/>
      <c r="M219" s="159"/>
      <c r="T219" s="160"/>
      <c r="AT219" s="155" t="s">
        <v>130</v>
      </c>
      <c r="AU219" s="155" t="s">
        <v>83</v>
      </c>
      <c r="AV219" s="13" t="s">
        <v>83</v>
      </c>
      <c r="AW219" s="13" t="s">
        <v>30</v>
      </c>
      <c r="AX219" s="13" t="s">
        <v>73</v>
      </c>
      <c r="AY219" s="155" t="s">
        <v>121</v>
      </c>
    </row>
    <row r="220" spans="2:65" s="13" customFormat="1" ht="11.25">
      <c r="B220" s="154"/>
      <c r="D220" s="148" t="s">
        <v>130</v>
      </c>
      <c r="E220" s="155" t="s">
        <v>1</v>
      </c>
      <c r="F220" s="156" t="s">
        <v>580</v>
      </c>
      <c r="H220" s="157">
        <v>-1.746</v>
      </c>
      <c r="I220" s="158"/>
      <c r="L220" s="154"/>
      <c r="M220" s="159"/>
      <c r="T220" s="160"/>
      <c r="AT220" s="155" t="s">
        <v>130</v>
      </c>
      <c r="AU220" s="155" t="s">
        <v>83</v>
      </c>
      <c r="AV220" s="13" t="s">
        <v>83</v>
      </c>
      <c r="AW220" s="13" t="s">
        <v>30</v>
      </c>
      <c r="AX220" s="13" t="s">
        <v>73</v>
      </c>
      <c r="AY220" s="155" t="s">
        <v>121</v>
      </c>
    </row>
    <row r="221" spans="2:65" s="13" customFormat="1" ht="11.25">
      <c r="B221" s="154"/>
      <c r="D221" s="148" t="s">
        <v>130</v>
      </c>
      <c r="E221" s="155" t="s">
        <v>1</v>
      </c>
      <c r="F221" s="156" t="s">
        <v>581</v>
      </c>
      <c r="H221" s="157">
        <v>-28</v>
      </c>
      <c r="I221" s="158"/>
      <c r="L221" s="154"/>
      <c r="M221" s="159"/>
      <c r="T221" s="160"/>
      <c r="AT221" s="155" t="s">
        <v>130</v>
      </c>
      <c r="AU221" s="155" t="s">
        <v>83</v>
      </c>
      <c r="AV221" s="13" t="s">
        <v>83</v>
      </c>
      <c r="AW221" s="13" t="s">
        <v>30</v>
      </c>
      <c r="AX221" s="13" t="s">
        <v>73</v>
      </c>
      <c r="AY221" s="155" t="s">
        <v>121</v>
      </c>
    </row>
    <row r="222" spans="2:65" s="13" customFormat="1" ht="11.25">
      <c r="B222" s="154"/>
      <c r="D222" s="148" t="s">
        <v>130</v>
      </c>
      <c r="E222" s="155" t="s">
        <v>1</v>
      </c>
      <c r="F222" s="156" t="s">
        <v>582</v>
      </c>
      <c r="H222" s="157">
        <v>-6.8159999999999998</v>
      </c>
      <c r="I222" s="158"/>
      <c r="L222" s="154"/>
      <c r="M222" s="159"/>
      <c r="T222" s="160"/>
      <c r="AT222" s="155" t="s">
        <v>130</v>
      </c>
      <c r="AU222" s="155" t="s">
        <v>83</v>
      </c>
      <c r="AV222" s="13" t="s">
        <v>83</v>
      </c>
      <c r="AW222" s="13" t="s">
        <v>30</v>
      </c>
      <c r="AX222" s="13" t="s">
        <v>73</v>
      </c>
      <c r="AY222" s="155" t="s">
        <v>121</v>
      </c>
    </row>
    <row r="223" spans="2:65" s="13" customFormat="1" ht="11.25">
      <c r="B223" s="154"/>
      <c r="D223" s="148" t="s">
        <v>130</v>
      </c>
      <c r="E223" s="155" t="s">
        <v>1</v>
      </c>
      <c r="F223" s="156" t="s">
        <v>583</v>
      </c>
      <c r="H223" s="157">
        <v>-2.2999999999999998</v>
      </c>
      <c r="I223" s="158"/>
      <c r="L223" s="154"/>
      <c r="M223" s="159"/>
      <c r="T223" s="160"/>
      <c r="AT223" s="155" t="s">
        <v>130</v>
      </c>
      <c r="AU223" s="155" t="s">
        <v>83</v>
      </c>
      <c r="AV223" s="13" t="s">
        <v>83</v>
      </c>
      <c r="AW223" s="13" t="s">
        <v>30</v>
      </c>
      <c r="AX223" s="13" t="s">
        <v>73</v>
      </c>
      <c r="AY223" s="155" t="s">
        <v>121</v>
      </c>
    </row>
    <row r="224" spans="2:65" s="13" customFormat="1" ht="11.25">
      <c r="B224" s="154"/>
      <c r="D224" s="148" t="s">
        <v>130</v>
      </c>
      <c r="E224" s="155" t="s">
        <v>1</v>
      </c>
      <c r="F224" s="156" t="s">
        <v>584</v>
      </c>
      <c r="H224" s="157">
        <v>-10</v>
      </c>
      <c r="I224" s="158"/>
      <c r="L224" s="154"/>
      <c r="M224" s="159"/>
      <c r="T224" s="160"/>
      <c r="AT224" s="155" t="s">
        <v>130</v>
      </c>
      <c r="AU224" s="155" t="s">
        <v>83</v>
      </c>
      <c r="AV224" s="13" t="s">
        <v>83</v>
      </c>
      <c r="AW224" s="13" t="s">
        <v>30</v>
      </c>
      <c r="AX224" s="13" t="s">
        <v>73</v>
      </c>
      <c r="AY224" s="155" t="s">
        <v>121</v>
      </c>
    </row>
    <row r="225" spans="2:65" s="14" customFormat="1" ht="11.25">
      <c r="B225" s="161"/>
      <c r="D225" s="148" t="s">
        <v>130</v>
      </c>
      <c r="E225" s="162" t="s">
        <v>1</v>
      </c>
      <c r="F225" s="163" t="s">
        <v>143</v>
      </c>
      <c r="H225" s="164">
        <v>784.78100000000006</v>
      </c>
      <c r="I225" s="165"/>
      <c r="L225" s="161"/>
      <c r="M225" s="166"/>
      <c r="T225" s="167"/>
      <c r="AT225" s="162" t="s">
        <v>130</v>
      </c>
      <c r="AU225" s="162" t="s">
        <v>83</v>
      </c>
      <c r="AV225" s="14" t="s">
        <v>128</v>
      </c>
      <c r="AW225" s="14" t="s">
        <v>30</v>
      </c>
      <c r="AX225" s="14" t="s">
        <v>81</v>
      </c>
      <c r="AY225" s="162" t="s">
        <v>121</v>
      </c>
    </row>
    <row r="226" spans="2:65" s="11" customFormat="1" ht="22.9" customHeight="1">
      <c r="B226" s="120"/>
      <c r="D226" s="121" t="s">
        <v>72</v>
      </c>
      <c r="E226" s="130" t="s">
        <v>155</v>
      </c>
      <c r="F226" s="130" t="s">
        <v>156</v>
      </c>
      <c r="I226" s="123"/>
      <c r="J226" s="131">
        <f>BK226</f>
        <v>0</v>
      </c>
      <c r="L226" s="120"/>
      <c r="M226" s="125"/>
      <c r="P226" s="126">
        <f>P227</f>
        <v>0</v>
      </c>
      <c r="R226" s="126">
        <f>R227</f>
        <v>0</v>
      </c>
      <c r="T226" s="127">
        <f>T227</f>
        <v>0</v>
      </c>
      <c r="AR226" s="121" t="s">
        <v>81</v>
      </c>
      <c r="AT226" s="128" t="s">
        <v>72</v>
      </c>
      <c r="AU226" s="128" t="s">
        <v>81</v>
      </c>
      <c r="AY226" s="121" t="s">
        <v>121</v>
      </c>
      <c r="BK226" s="129">
        <f>BK227</f>
        <v>0</v>
      </c>
    </row>
    <row r="227" spans="2:65" s="1" customFormat="1" ht="21.75" customHeight="1">
      <c r="B227" s="132"/>
      <c r="C227" s="133" t="s">
        <v>175</v>
      </c>
      <c r="D227" s="133" t="s">
        <v>124</v>
      </c>
      <c r="E227" s="134" t="s">
        <v>158</v>
      </c>
      <c r="F227" s="135" t="s">
        <v>159</v>
      </c>
      <c r="G227" s="136" t="s">
        <v>160</v>
      </c>
      <c r="H227" s="137">
        <v>19.295000000000002</v>
      </c>
      <c r="I227" s="138"/>
      <c r="J227" s="139">
        <f>ROUND(I227*H227,2)</f>
        <v>0</v>
      </c>
      <c r="K227" s="140"/>
      <c r="L227" s="31"/>
      <c r="M227" s="141" t="s">
        <v>1</v>
      </c>
      <c r="N227" s="142" t="s">
        <v>38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128</v>
      </c>
      <c r="AT227" s="145" t="s">
        <v>124</v>
      </c>
      <c r="AU227" s="145" t="s">
        <v>83</v>
      </c>
      <c r="AY227" s="16" t="s">
        <v>121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6" t="s">
        <v>81</v>
      </c>
      <c r="BK227" s="146">
        <f>ROUND(I227*H227,2)</f>
        <v>0</v>
      </c>
      <c r="BL227" s="16" t="s">
        <v>128</v>
      </c>
      <c r="BM227" s="145" t="s">
        <v>585</v>
      </c>
    </row>
    <row r="228" spans="2:65" s="11" customFormat="1" ht="25.9" customHeight="1">
      <c r="B228" s="120"/>
      <c r="D228" s="121" t="s">
        <v>72</v>
      </c>
      <c r="E228" s="122" t="s">
        <v>162</v>
      </c>
      <c r="F228" s="122" t="s">
        <v>163</v>
      </c>
      <c r="I228" s="123"/>
      <c r="J228" s="124">
        <f>BK228</f>
        <v>0</v>
      </c>
      <c r="L228" s="120"/>
      <c r="M228" s="125"/>
      <c r="P228" s="126">
        <f>P229+P250+P255+P259+P292</f>
        <v>0</v>
      </c>
      <c r="R228" s="126">
        <f>R229+R250+R255+R259+R292</f>
        <v>23.527133069999998</v>
      </c>
      <c r="T228" s="127">
        <f>T229+T250+T255+T259+T292</f>
        <v>0</v>
      </c>
      <c r="AR228" s="121" t="s">
        <v>83</v>
      </c>
      <c r="AT228" s="128" t="s">
        <v>72</v>
      </c>
      <c r="AU228" s="128" t="s">
        <v>73</v>
      </c>
      <c r="AY228" s="121" t="s">
        <v>121</v>
      </c>
      <c r="BK228" s="129">
        <f>BK229+BK250+BK255+BK259+BK292</f>
        <v>0</v>
      </c>
    </row>
    <row r="229" spans="2:65" s="11" customFormat="1" ht="22.9" customHeight="1">
      <c r="B229" s="120"/>
      <c r="D229" s="121" t="s">
        <v>72</v>
      </c>
      <c r="E229" s="130" t="s">
        <v>586</v>
      </c>
      <c r="F229" s="130" t="s">
        <v>587</v>
      </c>
      <c r="I229" s="123"/>
      <c r="J229" s="131">
        <f>BK229</f>
        <v>0</v>
      </c>
      <c r="L229" s="120"/>
      <c r="M229" s="125"/>
      <c r="P229" s="126">
        <f>SUM(P230:P249)</f>
        <v>0</v>
      </c>
      <c r="R229" s="126">
        <f>SUM(R230:R249)</f>
        <v>0.85580982999999988</v>
      </c>
      <c r="T229" s="127">
        <f>SUM(T230:T249)</f>
        <v>0</v>
      </c>
      <c r="AR229" s="121" t="s">
        <v>83</v>
      </c>
      <c r="AT229" s="128" t="s">
        <v>72</v>
      </c>
      <c r="AU229" s="128" t="s">
        <v>81</v>
      </c>
      <c r="AY229" s="121" t="s">
        <v>121</v>
      </c>
      <c r="BK229" s="129">
        <f>SUM(BK230:BK249)</f>
        <v>0</v>
      </c>
    </row>
    <row r="230" spans="2:65" s="1" customFormat="1" ht="24.2" customHeight="1">
      <c r="B230" s="132"/>
      <c r="C230" s="133" t="s">
        <v>391</v>
      </c>
      <c r="D230" s="133" t="s">
        <v>124</v>
      </c>
      <c r="E230" s="134" t="s">
        <v>588</v>
      </c>
      <c r="F230" s="135" t="s">
        <v>589</v>
      </c>
      <c r="G230" s="136" t="s">
        <v>127</v>
      </c>
      <c r="H230" s="137">
        <v>137.29499999999999</v>
      </c>
      <c r="I230" s="138"/>
      <c r="J230" s="139">
        <f>ROUND(I230*H230,2)</f>
        <v>0</v>
      </c>
      <c r="K230" s="140"/>
      <c r="L230" s="31"/>
      <c r="M230" s="141" t="s">
        <v>1</v>
      </c>
      <c r="N230" s="142" t="s">
        <v>38</v>
      </c>
      <c r="P230" s="143">
        <f>O230*H230</f>
        <v>0</v>
      </c>
      <c r="Q230" s="143">
        <v>6.4000000000000005E-4</v>
      </c>
      <c r="R230" s="143">
        <f>Q230*H230</f>
        <v>8.7868799999999997E-2</v>
      </c>
      <c r="S230" s="143">
        <v>0</v>
      </c>
      <c r="T230" s="144">
        <f>S230*H230</f>
        <v>0</v>
      </c>
      <c r="AR230" s="145" t="s">
        <v>168</v>
      </c>
      <c r="AT230" s="145" t="s">
        <v>124</v>
      </c>
      <c r="AU230" s="145" t="s">
        <v>83</v>
      </c>
      <c r="AY230" s="16" t="s">
        <v>121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6" t="s">
        <v>81</v>
      </c>
      <c r="BK230" s="146">
        <f>ROUND(I230*H230,2)</f>
        <v>0</v>
      </c>
      <c r="BL230" s="16" t="s">
        <v>168</v>
      </c>
      <c r="BM230" s="145" t="s">
        <v>590</v>
      </c>
    </row>
    <row r="231" spans="2:65" s="13" customFormat="1" ht="11.25">
      <c r="B231" s="154"/>
      <c r="D231" s="148" t="s">
        <v>130</v>
      </c>
      <c r="E231" s="155" t="s">
        <v>1</v>
      </c>
      <c r="F231" s="156" t="s">
        <v>481</v>
      </c>
      <c r="H231" s="157">
        <v>137.29499999999999</v>
      </c>
      <c r="I231" s="158"/>
      <c r="L231" s="154"/>
      <c r="M231" s="159"/>
      <c r="T231" s="160"/>
      <c r="AT231" s="155" t="s">
        <v>130</v>
      </c>
      <c r="AU231" s="155" t="s">
        <v>83</v>
      </c>
      <c r="AV231" s="13" t="s">
        <v>83</v>
      </c>
      <c r="AW231" s="13" t="s">
        <v>30</v>
      </c>
      <c r="AX231" s="13" t="s">
        <v>81</v>
      </c>
      <c r="AY231" s="155" t="s">
        <v>121</v>
      </c>
    </row>
    <row r="232" spans="2:65" s="1" customFormat="1" ht="24.2" customHeight="1">
      <c r="B232" s="132"/>
      <c r="C232" s="133" t="s">
        <v>397</v>
      </c>
      <c r="D232" s="133" t="s">
        <v>124</v>
      </c>
      <c r="E232" s="134" t="s">
        <v>591</v>
      </c>
      <c r="F232" s="135" t="s">
        <v>592</v>
      </c>
      <c r="G232" s="136" t="s">
        <v>146</v>
      </c>
      <c r="H232" s="137">
        <v>119.18</v>
      </c>
      <c r="I232" s="138"/>
      <c r="J232" s="139">
        <f>ROUND(I232*H232,2)</f>
        <v>0</v>
      </c>
      <c r="K232" s="140"/>
      <c r="L232" s="31"/>
      <c r="M232" s="141" t="s">
        <v>1</v>
      </c>
      <c r="N232" s="142" t="s">
        <v>38</v>
      </c>
      <c r="P232" s="143">
        <f>O232*H232</f>
        <v>0</v>
      </c>
      <c r="Q232" s="143">
        <v>1.6000000000000001E-4</v>
      </c>
      <c r="R232" s="143">
        <f>Q232*H232</f>
        <v>1.9068800000000004E-2</v>
      </c>
      <c r="S232" s="143">
        <v>0</v>
      </c>
      <c r="T232" s="144">
        <f>S232*H232</f>
        <v>0</v>
      </c>
      <c r="AR232" s="145" t="s">
        <v>168</v>
      </c>
      <c r="AT232" s="145" t="s">
        <v>124</v>
      </c>
      <c r="AU232" s="145" t="s">
        <v>83</v>
      </c>
      <c r="AY232" s="16" t="s">
        <v>121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6" t="s">
        <v>81</v>
      </c>
      <c r="BK232" s="146">
        <f>ROUND(I232*H232,2)</f>
        <v>0</v>
      </c>
      <c r="BL232" s="16" t="s">
        <v>168</v>
      </c>
      <c r="BM232" s="145" t="s">
        <v>593</v>
      </c>
    </row>
    <row r="233" spans="2:65" s="13" customFormat="1" ht="11.25">
      <c r="B233" s="154"/>
      <c r="D233" s="148" t="s">
        <v>130</v>
      </c>
      <c r="E233" s="155" t="s">
        <v>1</v>
      </c>
      <c r="F233" s="156" t="s">
        <v>594</v>
      </c>
      <c r="H233" s="157">
        <v>119.18</v>
      </c>
      <c r="I233" s="158"/>
      <c r="L233" s="154"/>
      <c r="M233" s="159"/>
      <c r="T233" s="160"/>
      <c r="AT233" s="155" t="s">
        <v>130</v>
      </c>
      <c r="AU233" s="155" t="s">
        <v>83</v>
      </c>
      <c r="AV233" s="13" t="s">
        <v>83</v>
      </c>
      <c r="AW233" s="13" t="s">
        <v>30</v>
      </c>
      <c r="AX233" s="13" t="s">
        <v>81</v>
      </c>
      <c r="AY233" s="155" t="s">
        <v>121</v>
      </c>
    </row>
    <row r="234" spans="2:65" s="1" customFormat="1" ht="24.2" customHeight="1">
      <c r="B234" s="132"/>
      <c r="C234" s="133" t="s">
        <v>401</v>
      </c>
      <c r="D234" s="133" t="s">
        <v>124</v>
      </c>
      <c r="E234" s="134" t="s">
        <v>595</v>
      </c>
      <c r="F234" s="135" t="s">
        <v>596</v>
      </c>
      <c r="G234" s="136" t="s">
        <v>127</v>
      </c>
      <c r="H234" s="137">
        <v>484.70100000000002</v>
      </c>
      <c r="I234" s="138"/>
      <c r="J234" s="139">
        <f>ROUND(I234*H234,2)</f>
        <v>0</v>
      </c>
      <c r="K234" s="140"/>
      <c r="L234" s="31"/>
      <c r="M234" s="141" t="s">
        <v>1</v>
      </c>
      <c r="N234" s="142" t="s">
        <v>38</v>
      </c>
      <c r="P234" s="143">
        <f>O234*H234</f>
        <v>0</v>
      </c>
      <c r="Q234" s="143">
        <v>2.3000000000000001E-4</v>
      </c>
      <c r="R234" s="143">
        <f>Q234*H234</f>
        <v>0.11148123000000001</v>
      </c>
      <c r="S234" s="143">
        <v>0</v>
      </c>
      <c r="T234" s="144">
        <f>S234*H234</f>
        <v>0</v>
      </c>
      <c r="AR234" s="145" t="s">
        <v>168</v>
      </c>
      <c r="AT234" s="145" t="s">
        <v>124</v>
      </c>
      <c r="AU234" s="145" t="s">
        <v>83</v>
      </c>
      <c r="AY234" s="16" t="s">
        <v>121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81</v>
      </c>
      <c r="BK234" s="146">
        <f>ROUND(I234*H234,2)</f>
        <v>0</v>
      </c>
      <c r="BL234" s="16" t="s">
        <v>168</v>
      </c>
      <c r="BM234" s="145" t="s">
        <v>597</v>
      </c>
    </row>
    <row r="235" spans="2:65" s="13" customFormat="1" ht="11.25">
      <c r="B235" s="154"/>
      <c r="D235" s="148" t="s">
        <v>130</v>
      </c>
      <c r="E235" s="155" t="s">
        <v>1</v>
      </c>
      <c r="F235" s="156" t="s">
        <v>575</v>
      </c>
      <c r="H235" s="157">
        <v>214.72</v>
      </c>
      <c r="I235" s="158"/>
      <c r="L235" s="154"/>
      <c r="M235" s="159"/>
      <c r="T235" s="160"/>
      <c r="AT235" s="155" t="s">
        <v>130</v>
      </c>
      <c r="AU235" s="155" t="s">
        <v>83</v>
      </c>
      <c r="AV235" s="13" t="s">
        <v>83</v>
      </c>
      <c r="AW235" s="13" t="s">
        <v>30</v>
      </c>
      <c r="AX235" s="13" t="s">
        <v>73</v>
      </c>
      <c r="AY235" s="155" t="s">
        <v>121</v>
      </c>
    </row>
    <row r="236" spans="2:65" s="13" customFormat="1" ht="11.25">
      <c r="B236" s="154"/>
      <c r="D236" s="148" t="s">
        <v>130</v>
      </c>
      <c r="E236" s="155" t="s">
        <v>1</v>
      </c>
      <c r="F236" s="156" t="s">
        <v>598</v>
      </c>
      <c r="H236" s="157">
        <v>332.1</v>
      </c>
      <c r="I236" s="158"/>
      <c r="L236" s="154"/>
      <c r="M236" s="159"/>
      <c r="T236" s="160"/>
      <c r="AT236" s="155" t="s">
        <v>130</v>
      </c>
      <c r="AU236" s="155" t="s">
        <v>83</v>
      </c>
      <c r="AV236" s="13" t="s">
        <v>83</v>
      </c>
      <c r="AW236" s="13" t="s">
        <v>30</v>
      </c>
      <c r="AX236" s="13" t="s">
        <v>73</v>
      </c>
      <c r="AY236" s="155" t="s">
        <v>121</v>
      </c>
    </row>
    <row r="237" spans="2:65" s="13" customFormat="1" ht="11.25">
      <c r="B237" s="154"/>
      <c r="D237" s="148" t="s">
        <v>130</v>
      </c>
      <c r="E237" s="155" t="s">
        <v>1</v>
      </c>
      <c r="F237" s="156" t="s">
        <v>577</v>
      </c>
      <c r="H237" s="157">
        <v>-2.4750000000000001</v>
      </c>
      <c r="I237" s="158"/>
      <c r="L237" s="154"/>
      <c r="M237" s="159"/>
      <c r="T237" s="160"/>
      <c r="AT237" s="155" t="s">
        <v>130</v>
      </c>
      <c r="AU237" s="155" t="s">
        <v>83</v>
      </c>
      <c r="AV237" s="13" t="s">
        <v>83</v>
      </c>
      <c r="AW237" s="13" t="s">
        <v>30</v>
      </c>
      <c r="AX237" s="13" t="s">
        <v>73</v>
      </c>
      <c r="AY237" s="155" t="s">
        <v>121</v>
      </c>
    </row>
    <row r="238" spans="2:65" s="13" customFormat="1" ht="11.25">
      <c r="B238" s="154"/>
      <c r="D238" s="148" t="s">
        <v>130</v>
      </c>
      <c r="E238" s="155" t="s">
        <v>1</v>
      </c>
      <c r="F238" s="156" t="s">
        <v>578</v>
      </c>
      <c r="H238" s="157">
        <v>-9.36</v>
      </c>
      <c r="I238" s="158"/>
      <c r="L238" s="154"/>
      <c r="M238" s="159"/>
      <c r="T238" s="160"/>
      <c r="AT238" s="155" t="s">
        <v>130</v>
      </c>
      <c r="AU238" s="155" t="s">
        <v>83</v>
      </c>
      <c r="AV238" s="13" t="s">
        <v>83</v>
      </c>
      <c r="AW238" s="13" t="s">
        <v>30</v>
      </c>
      <c r="AX238" s="13" t="s">
        <v>73</v>
      </c>
      <c r="AY238" s="155" t="s">
        <v>121</v>
      </c>
    </row>
    <row r="239" spans="2:65" s="13" customFormat="1" ht="11.25">
      <c r="B239" s="154"/>
      <c r="D239" s="148" t="s">
        <v>130</v>
      </c>
      <c r="E239" s="155" t="s">
        <v>1</v>
      </c>
      <c r="F239" s="156" t="s">
        <v>579</v>
      </c>
      <c r="H239" s="157">
        <v>-4.3220000000000001</v>
      </c>
      <c r="I239" s="158"/>
      <c r="L239" s="154"/>
      <c r="M239" s="159"/>
      <c r="T239" s="160"/>
      <c r="AT239" s="155" t="s">
        <v>130</v>
      </c>
      <c r="AU239" s="155" t="s">
        <v>83</v>
      </c>
      <c r="AV239" s="13" t="s">
        <v>83</v>
      </c>
      <c r="AW239" s="13" t="s">
        <v>30</v>
      </c>
      <c r="AX239" s="13" t="s">
        <v>73</v>
      </c>
      <c r="AY239" s="155" t="s">
        <v>121</v>
      </c>
    </row>
    <row r="240" spans="2:65" s="13" customFormat="1" ht="11.25">
      <c r="B240" s="154"/>
      <c r="D240" s="148" t="s">
        <v>130</v>
      </c>
      <c r="E240" s="155" t="s">
        <v>1</v>
      </c>
      <c r="F240" s="156" t="s">
        <v>580</v>
      </c>
      <c r="H240" s="157">
        <v>-1.746</v>
      </c>
      <c r="I240" s="158"/>
      <c r="L240" s="154"/>
      <c r="M240" s="159"/>
      <c r="T240" s="160"/>
      <c r="AT240" s="155" t="s">
        <v>130</v>
      </c>
      <c r="AU240" s="155" t="s">
        <v>83</v>
      </c>
      <c r="AV240" s="13" t="s">
        <v>83</v>
      </c>
      <c r="AW240" s="13" t="s">
        <v>30</v>
      </c>
      <c r="AX240" s="13" t="s">
        <v>73</v>
      </c>
      <c r="AY240" s="155" t="s">
        <v>121</v>
      </c>
    </row>
    <row r="241" spans="2:65" s="13" customFormat="1" ht="11.25">
      <c r="B241" s="154"/>
      <c r="D241" s="148" t="s">
        <v>130</v>
      </c>
      <c r="E241" s="155" t="s">
        <v>1</v>
      </c>
      <c r="F241" s="156" t="s">
        <v>599</v>
      </c>
      <c r="H241" s="157">
        <v>-11.1</v>
      </c>
      <c r="I241" s="158"/>
      <c r="L241" s="154"/>
      <c r="M241" s="159"/>
      <c r="T241" s="160"/>
      <c r="AT241" s="155" t="s">
        <v>130</v>
      </c>
      <c r="AU241" s="155" t="s">
        <v>83</v>
      </c>
      <c r="AV241" s="13" t="s">
        <v>83</v>
      </c>
      <c r="AW241" s="13" t="s">
        <v>30</v>
      </c>
      <c r="AX241" s="13" t="s">
        <v>73</v>
      </c>
      <c r="AY241" s="155" t="s">
        <v>121</v>
      </c>
    </row>
    <row r="242" spans="2:65" s="13" customFormat="1" ht="11.25">
      <c r="B242" s="154"/>
      <c r="D242" s="148" t="s">
        <v>130</v>
      </c>
      <c r="E242" s="155" t="s">
        <v>1</v>
      </c>
      <c r="F242" s="156" t="s">
        <v>600</v>
      </c>
      <c r="H242" s="157">
        <v>-14</v>
      </c>
      <c r="I242" s="158"/>
      <c r="L242" s="154"/>
      <c r="M242" s="159"/>
      <c r="T242" s="160"/>
      <c r="AT242" s="155" t="s">
        <v>130</v>
      </c>
      <c r="AU242" s="155" t="s">
        <v>83</v>
      </c>
      <c r="AV242" s="13" t="s">
        <v>83</v>
      </c>
      <c r="AW242" s="13" t="s">
        <v>30</v>
      </c>
      <c r="AX242" s="13" t="s">
        <v>73</v>
      </c>
      <c r="AY242" s="155" t="s">
        <v>121</v>
      </c>
    </row>
    <row r="243" spans="2:65" s="13" customFormat="1" ht="11.25">
      <c r="B243" s="154"/>
      <c r="D243" s="148" t="s">
        <v>130</v>
      </c>
      <c r="E243" s="155" t="s">
        <v>1</v>
      </c>
      <c r="F243" s="156" t="s">
        <v>582</v>
      </c>
      <c r="H243" s="157">
        <v>-6.8159999999999998</v>
      </c>
      <c r="I243" s="158"/>
      <c r="L243" s="154"/>
      <c r="M243" s="159"/>
      <c r="T243" s="160"/>
      <c r="AT243" s="155" t="s">
        <v>130</v>
      </c>
      <c r="AU243" s="155" t="s">
        <v>83</v>
      </c>
      <c r="AV243" s="13" t="s">
        <v>83</v>
      </c>
      <c r="AW243" s="13" t="s">
        <v>30</v>
      </c>
      <c r="AX243" s="13" t="s">
        <v>73</v>
      </c>
      <c r="AY243" s="155" t="s">
        <v>121</v>
      </c>
    </row>
    <row r="244" spans="2:65" s="13" customFormat="1" ht="11.25">
      <c r="B244" s="154"/>
      <c r="D244" s="148" t="s">
        <v>130</v>
      </c>
      <c r="E244" s="155" t="s">
        <v>1</v>
      </c>
      <c r="F244" s="156" t="s">
        <v>583</v>
      </c>
      <c r="H244" s="157">
        <v>-2.2999999999999998</v>
      </c>
      <c r="I244" s="158"/>
      <c r="L244" s="154"/>
      <c r="M244" s="159"/>
      <c r="T244" s="160"/>
      <c r="AT244" s="155" t="s">
        <v>130</v>
      </c>
      <c r="AU244" s="155" t="s">
        <v>83</v>
      </c>
      <c r="AV244" s="13" t="s">
        <v>83</v>
      </c>
      <c r="AW244" s="13" t="s">
        <v>30</v>
      </c>
      <c r="AX244" s="13" t="s">
        <v>73</v>
      </c>
      <c r="AY244" s="155" t="s">
        <v>121</v>
      </c>
    </row>
    <row r="245" spans="2:65" s="13" customFormat="1" ht="11.25">
      <c r="B245" s="154"/>
      <c r="D245" s="148" t="s">
        <v>130</v>
      </c>
      <c r="E245" s="155" t="s">
        <v>1</v>
      </c>
      <c r="F245" s="156" t="s">
        <v>584</v>
      </c>
      <c r="H245" s="157">
        <v>-10</v>
      </c>
      <c r="I245" s="158"/>
      <c r="L245" s="154"/>
      <c r="M245" s="159"/>
      <c r="T245" s="160"/>
      <c r="AT245" s="155" t="s">
        <v>130</v>
      </c>
      <c r="AU245" s="155" t="s">
        <v>83</v>
      </c>
      <c r="AV245" s="13" t="s">
        <v>83</v>
      </c>
      <c r="AW245" s="13" t="s">
        <v>30</v>
      </c>
      <c r="AX245" s="13" t="s">
        <v>73</v>
      </c>
      <c r="AY245" s="155" t="s">
        <v>121</v>
      </c>
    </row>
    <row r="246" spans="2:65" s="14" customFormat="1" ht="11.25">
      <c r="B246" s="161"/>
      <c r="D246" s="148" t="s">
        <v>130</v>
      </c>
      <c r="E246" s="162" t="s">
        <v>1</v>
      </c>
      <c r="F246" s="163" t="s">
        <v>143</v>
      </c>
      <c r="H246" s="164">
        <v>484.70100000000002</v>
      </c>
      <c r="I246" s="165"/>
      <c r="L246" s="161"/>
      <c r="M246" s="166"/>
      <c r="T246" s="167"/>
      <c r="AT246" s="162" t="s">
        <v>130</v>
      </c>
      <c r="AU246" s="162" t="s">
        <v>83</v>
      </c>
      <c r="AV246" s="14" t="s">
        <v>128</v>
      </c>
      <c r="AW246" s="14" t="s">
        <v>30</v>
      </c>
      <c r="AX246" s="14" t="s">
        <v>81</v>
      </c>
      <c r="AY246" s="162" t="s">
        <v>121</v>
      </c>
    </row>
    <row r="247" spans="2:65" s="1" customFormat="1" ht="16.5" customHeight="1">
      <c r="B247" s="132"/>
      <c r="C247" s="168" t="s">
        <v>405</v>
      </c>
      <c r="D247" s="168" t="s">
        <v>172</v>
      </c>
      <c r="E247" s="169" t="s">
        <v>601</v>
      </c>
      <c r="F247" s="170" t="s">
        <v>602</v>
      </c>
      <c r="G247" s="171" t="s">
        <v>127</v>
      </c>
      <c r="H247" s="172">
        <v>514.02499999999998</v>
      </c>
      <c r="I247" s="173"/>
      <c r="J247" s="174">
        <f>ROUND(I247*H247,2)</f>
        <v>0</v>
      </c>
      <c r="K247" s="175"/>
      <c r="L247" s="176"/>
      <c r="M247" s="177" t="s">
        <v>1</v>
      </c>
      <c r="N247" s="178" t="s">
        <v>38</v>
      </c>
      <c r="P247" s="143">
        <f>O247*H247</f>
        <v>0</v>
      </c>
      <c r="Q247" s="143">
        <v>1.24E-3</v>
      </c>
      <c r="R247" s="143">
        <f>Q247*H247</f>
        <v>0.63739099999999993</v>
      </c>
      <c r="S247" s="143">
        <v>0</v>
      </c>
      <c r="T247" s="144">
        <f>S247*H247</f>
        <v>0</v>
      </c>
      <c r="AR247" s="145" t="s">
        <v>175</v>
      </c>
      <c r="AT247" s="145" t="s">
        <v>172</v>
      </c>
      <c r="AU247" s="145" t="s">
        <v>83</v>
      </c>
      <c r="AY247" s="16" t="s">
        <v>121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6" t="s">
        <v>81</v>
      </c>
      <c r="BK247" s="146">
        <f>ROUND(I247*H247,2)</f>
        <v>0</v>
      </c>
      <c r="BL247" s="16" t="s">
        <v>168</v>
      </c>
      <c r="BM247" s="145" t="s">
        <v>603</v>
      </c>
    </row>
    <row r="248" spans="2:65" s="13" customFormat="1" ht="11.25">
      <c r="B248" s="154"/>
      <c r="D248" s="148" t="s">
        <v>130</v>
      </c>
      <c r="F248" s="156" t="s">
        <v>604</v>
      </c>
      <c r="H248" s="157">
        <v>514.02499999999998</v>
      </c>
      <c r="I248" s="158"/>
      <c r="L248" s="154"/>
      <c r="M248" s="159"/>
      <c r="T248" s="160"/>
      <c r="AT248" s="155" t="s">
        <v>130</v>
      </c>
      <c r="AU248" s="155" t="s">
        <v>83</v>
      </c>
      <c r="AV248" s="13" t="s">
        <v>83</v>
      </c>
      <c r="AW248" s="13" t="s">
        <v>3</v>
      </c>
      <c r="AX248" s="13" t="s">
        <v>81</v>
      </c>
      <c r="AY248" s="155" t="s">
        <v>121</v>
      </c>
    </row>
    <row r="249" spans="2:65" s="1" customFormat="1" ht="33" customHeight="1">
      <c r="B249" s="132"/>
      <c r="C249" s="133" t="s">
        <v>410</v>
      </c>
      <c r="D249" s="133" t="s">
        <v>124</v>
      </c>
      <c r="E249" s="134" t="s">
        <v>605</v>
      </c>
      <c r="F249" s="135" t="s">
        <v>606</v>
      </c>
      <c r="G249" s="136" t="s">
        <v>233</v>
      </c>
      <c r="H249" s="179"/>
      <c r="I249" s="138"/>
      <c r="J249" s="139">
        <f>ROUND(I249*H249,2)</f>
        <v>0</v>
      </c>
      <c r="K249" s="140"/>
      <c r="L249" s="31"/>
      <c r="M249" s="141" t="s">
        <v>1</v>
      </c>
      <c r="N249" s="142" t="s">
        <v>38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168</v>
      </c>
      <c r="AT249" s="145" t="s">
        <v>124</v>
      </c>
      <c r="AU249" s="145" t="s">
        <v>83</v>
      </c>
      <c r="AY249" s="16" t="s">
        <v>121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6" t="s">
        <v>81</v>
      </c>
      <c r="BK249" s="146">
        <f>ROUND(I249*H249,2)</f>
        <v>0</v>
      </c>
      <c r="BL249" s="16" t="s">
        <v>168</v>
      </c>
      <c r="BM249" s="145" t="s">
        <v>607</v>
      </c>
    </row>
    <row r="250" spans="2:65" s="11" customFormat="1" ht="22.9" customHeight="1">
      <c r="B250" s="120"/>
      <c r="D250" s="121" t="s">
        <v>72</v>
      </c>
      <c r="E250" s="130" t="s">
        <v>301</v>
      </c>
      <c r="F250" s="130" t="s">
        <v>302</v>
      </c>
      <c r="I250" s="123"/>
      <c r="J250" s="131">
        <f>BK250</f>
        <v>0</v>
      </c>
      <c r="L250" s="120"/>
      <c r="M250" s="125"/>
      <c r="P250" s="126">
        <f>SUM(P251:P254)</f>
        <v>0</v>
      </c>
      <c r="R250" s="126">
        <f>SUM(R251:R254)</f>
        <v>15.7770163</v>
      </c>
      <c r="T250" s="127">
        <f>SUM(T251:T254)</f>
        <v>0</v>
      </c>
      <c r="AR250" s="121" t="s">
        <v>83</v>
      </c>
      <c r="AT250" s="128" t="s">
        <v>72</v>
      </c>
      <c r="AU250" s="128" t="s">
        <v>81</v>
      </c>
      <c r="AY250" s="121" t="s">
        <v>121</v>
      </c>
      <c r="BK250" s="129">
        <f>SUM(BK251:BK254)</f>
        <v>0</v>
      </c>
    </row>
    <row r="251" spans="2:65" s="1" customFormat="1" ht="37.9" customHeight="1">
      <c r="B251" s="132"/>
      <c r="C251" s="133" t="s">
        <v>416</v>
      </c>
      <c r="D251" s="133" t="s">
        <v>124</v>
      </c>
      <c r="E251" s="134" t="s">
        <v>608</v>
      </c>
      <c r="F251" s="135" t="s">
        <v>609</v>
      </c>
      <c r="G251" s="136" t="s">
        <v>127</v>
      </c>
      <c r="H251" s="137">
        <v>484.70100000000002</v>
      </c>
      <c r="I251" s="138"/>
      <c r="J251" s="139">
        <f>ROUND(I251*H251,2)</f>
        <v>0</v>
      </c>
      <c r="K251" s="140"/>
      <c r="L251" s="31"/>
      <c r="M251" s="141" t="s">
        <v>1</v>
      </c>
      <c r="N251" s="142" t="s">
        <v>38</v>
      </c>
      <c r="P251" s="143">
        <f>O251*H251</f>
        <v>0</v>
      </c>
      <c r="Q251" s="143">
        <v>6.3E-3</v>
      </c>
      <c r="R251" s="143">
        <f>Q251*H251</f>
        <v>3.0536163000000003</v>
      </c>
      <c r="S251" s="143">
        <v>0</v>
      </c>
      <c r="T251" s="144">
        <f>S251*H251</f>
        <v>0</v>
      </c>
      <c r="AR251" s="145" t="s">
        <v>168</v>
      </c>
      <c r="AT251" s="145" t="s">
        <v>124</v>
      </c>
      <c r="AU251" s="145" t="s">
        <v>83</v>
      </c>
      <c r="AY251" s="16" t="s">
        <v>121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6" t="s">
        <v>81</v>
      </c>
      <c r="BK251" s="146">
        <f>ROUND(I251*H251,2)</f>
        <v>0</v>
      </c>
      <c r="BL251" s="16" t="s">
        <v>168</v>
      </c>
      <c r="BM251" s="145" t="s">
        <v>610</v>
      </c>
    </row>
    <row r="252" spans="2:65" s="1" customFormat="1" ht="24.2" customHeight="1">
      <c r="B252" s="132"/>
      <c r="C252" s="168" t="s">
        <v>421</v>
      </c>
      <c r="D252" s="168" t="s">
        <v>172</v>
      </c>
      <c r="E252" s="169" t="s">
        <v>611</v>
      </c>
      <c r="F252" s="170" t="s">
        <v>612</v>
      </c>
      <c r="G252" s="171" t="s">
        <v>127</v>
      </c>
      <c r="H252" s="172">
        <v>508.93599999999998</v>
      </c>
      <c r="I252" s="173"/>
      <c r="J252" s="174">
        <f>ROUND(I252*H252,2)</f>
        <v>0</v>
      </c>
      <c r="K252" s="175"/>
      <c r="L252" s="176"/>
      <c r="M252" s="177" t="s">
        <v>1</v>
      </c>
      <c r="N252" s="178" t="s">
        <v>38</v>
      </c>
      <c r="P252" s="143">
        <f>O252*H252</f>
        <v>0</v>
      </c>
      <c r="Q252" s="143">
        <v>2.5000000000000001E-2</v>
      </c>
      <c r="R252" s="143">
        <f>Q252*H252</f>
        <v>12.7234</v>
      </c>
      <c r="S252" s="143">
        <v>0</v>
      </c>
      <c r="T252" s="144">
        <f>S252*H252</f>
        <v>0</v>
      </c>
      <c r="AR252" s="145" t="s">
        <v>175</v>
      </c>
      <c r="AT252" s="145" t="s">
        <v>172</v>
      </c>
      <c r="AU252" s="145" t="s">
        <v>83</v>
      </c>
      <c r="AY252" s="16" t="s">
        <v>121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81</v>
      </c>
      <c r="BK252" s="146">
        <f>ROUND(I252*H252,2)</f>
        <v>0</v>
      </c>
      <c r="BL252" s="16" t="s">
        <v>168</v>
      </c>
      <c r="BM252" s="145" t="s">
        <v>613</v>
      </c>
    </row>
    <row r="253" spans="2:65" s="13" customFormat="1" ht="11.25">
      <c r="B253" s="154"/>
      <c r="D253" s="148" t="s">
        <v>130</v>
      </c>
      <c r="F253" s="156" t="s">
        <v>614</v>
      </c>
      <c r="H253" s="157">
        <v>508.93599999999998</v>
      </c>
      <c r="I253" s="158"/>
      <c r="L253" s="154"/>
      <c r="M253" s="159"/>
      <c r="T253" s="160"/>
      <c r="AT253" s="155" t="s">
        <v>130</v>
      </c>
      <c r="AU253" s="155" t="s">
        <v>83</v>
      </c>
      <c r="AV253" s="13" t="s">
        <v>83</v>
      </c>
      <c r="AW253" s="13" t="s">
        <v>3</v>
      </c>
      <c r="AX253" s="13" t="s">
        <v>81</v>
      </c>
      <c r="AY253" s="155" t="s">
        <v>121</v>
      </c>
    </row>
    <row r="254" spans="2:65" s="1" customFormat="1" ht="24.2" customHeight="1">
      <c r="B254" s="132"/>
      <c r="C254" s="133" t="s">
        <v>426</v>
      </c>
      <c r="D254" s="133" t="s">
        <v>124</v>
      </c>
      <c r="E254" s="134" t="s">
        <v>318</v>
      </c>
      <c r="F254" s="135" t="s">
        <v>319</v>
      </c>
      <c r="G254" s="136" t="s">
        <v>233</v>
      </c>
      <c r="H254" s="179"/>
      <c r="I254" s="138"/>
      <c r="J254" s="139">
        <f>ROUND(I254*H254,2)</f>
        <v>0</v>
      </c>
      <c r="K254" s="140"/>
      <c r="L254" s="31"/>
      <c r="M254" s="141" t="s">
        <v>1</v>
      </c>
      <c r="N254" s="142" t="s">
        <v>38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168</v>
      </c>
      <c r="AT254" s="145" t="s">
        <v>124</v>
      </c>
      <c r="AU254" s="145" t="s">
        <v>83</v>
      </c>
      <c r="AY254" s="16" t="s">
        <v>121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81</v>
      </c>
      <c r="BK254" s="146">
        <f>ROUND(I254*H254,2)</f>
        <v>0</v>
      </c>
      <c r="BL254" s="16" t="s">
        <v>168</v>
      </c>
      <c r="BM254" s="145" t="s">
        <v>615</v>
      </c>
    </row>
    <row r="255" spans="2:65" s="11" customFormat="1" ht="22.9" customHeight="1">
      <c r="B255" s="120"/>
      <c r="D255" s="121" t="s">
        <v>72</v>
      </c>
      <c r="E255" s="130" t="s">
        <v>330</v>
      </c>
      <c r="F255" s="130" t="s">
        <v>331</v>
      </c>
      <c r="I255" s="123"/>
      <c r="J255" s="131">
        <f>BK255</f>
        <v>0</v>
      </c>
      <c r="L255" s="120"/>
      <c r="M255" s="125"/>
      <c r="P255" s="126">
        <f>SUM(P256:P258)</f>
        <v>0</v>
      </c>
      <c r="R255" s="126">
        <f>SUM(R256:R258)</f>
        <v>2.59624845</v>
      </c>
      <c r="T255" s="127">
        <f>SUM(T256:T258)</f>
        <v>0</v>
      </c>
      <c r="AR255" s="121" t="s">
        <v>83</v>
      </c>
      <c r="AT255" s="128" t="s">
        <v>72</v>
      </c>
      <c r="AU255" s="128" t="s">
        <v>81</v>
      </c>
      <c r="AY255" s="121" t="s">
        <v>121</v>
      </c>
      <c r="BK255" s="129">
        <f>SUM(BK256:BK258)</f>
        <v>0</v>
      </c>
    </row>
    <row r="256" spans="2:65" s="1" customFormat="1" ht="24.2" customHeight="1">
      <c r="B256" s="132"/>
      <c r="C256" s="133" t="s">
        <v>431</v>
      </c>
      <c r="D256" s="133" t="s">
        <v>124</v>
      </c>
      <c r="E256" s="134" t="s">
        <v>616</v>
      </c>
      <c r="F256" s="135" t="s">
        <v>678</v>
      </c>
      <c r="G256" s="136" t="s">
        <v>127</v>
      </c>
      <c r="H256" s="137">
        <v>137.29499999999999</v>
      </c>
      <c r="I256" s="138"/>
      <c r="J256" s="139">
        <f>ROUND(I256*H256,2)</f>
        <v>0</v>
      </c>
      <c r="K256" s="140"/>
      <c r="L256" s="31"/>
      <c r="M256" s="141" t="s">
        <v>1</v>
      </c>
      <c r="N256" s="142" t="s">
        <v>38</v>
      </c>
      <c r="P256" s="143">
        <f>O256*H256</f>
        <v>0</v>
      </c>
      <c r="Q256" s="143">
        <v>1.873E-2</v>
      </c>
      <c r="R256" s="143">
        <f>Q256*H256</f>
        <v>2.57153535</v>
      </c>
      <c r="S256" s="143">
        <v>0</v>
      </c>
      <c r="T256" s="144">
        <f>S256*H256</f>
        <v>0</v>
      </c>
      <c r="AR256" s="145" t="s">
        <v>168</v>
      </c>
      <c r="AT256" s="145" t="s">
        <v>124</v>
      </c>
      <c r="AU256" s="145" t="s">
        <v>83</v>
      </c>
      <c r="AY256" s="16" t="s">
        <v>121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6" t="s">
        <v>81</v>
      </c>
      <c r="BK256" s="146">
        <f>ROUND(I256*H256,2)</f>
        <v>0</v>
      </c>
      <c r="BL256" s="16" t="s">
        <v>168</v>
      </c>
      <c r="BM256" s="145" t="s">
        <v>617</v>
      </c>
    </row>
    <row r="257" spans="2:65" s="1" customFormat="1" ht="24.2" customHeight="1">
      <c r="B257" s="132"/>
      <c r="C257" s="133" t="s">
        <v>436</v>
      </c>
      <c r="D257" s="133" t="s">
        <v>124</v>
      </c>
      <c r="E257" s="134" t="s">
        <v>338</v>
      </c>
      <c r="F257" s="135" t="s">
        <v>339</v>
      </c>
      <c r="G257" s="136" t="s">
        <v>127</v>
      </c>
      <c r="H257" s="137">
        <v>137.29499999999999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38</v>
      </c>
      <c r="P257" s="143">
        <f>O257*H257</f>
        <v>0</v>
      </c>
      <c r="Q257" s="143">
        <v>1.8000000000000001E-4</v>
      </c>
      <c r="R257" s="143">
        <f>Q257*H257</f>
        <v>2.4713099999999998E-2</v>
      </c>
      <c r="S257" s="143">
        <v>0</v>
      </c>
      <c r="T257" s="144">
        <f>S257*H257</f>
        <v>0</v>
      </c>
      <c r="AR257" s="145" t="s">
        <v>168</v>
      </c>
      <c r="AT257" s="145" t="s">
        <v>124</v>
      </c>
      <c r="AU257" s="145" t="s">
        <v>83</v>
      </c>
      <c r="AY257" s="16" t="s">
        <v>121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81</v>
      </c>
      <c r="BK257" s="146">
        <f>ROUND(I257*H257,2)</f>
        <v>0</v>
      </c>
      <c r="BL257" s="16" t="s">
        <v>168</v>
      </c>
      <c r="BM257" s="145" t="s">
        <v>618</v>
      </c>
    </row>
    <row r="258" spans="2:65" s="1" customFormat="1" ht="24.2" customHeight="1">
      <c r="B258" s="132"/>
      <c r="C258" s="133" t="s">
        <v>440</v>
      </c>
      <c r="D258" s="133" t="s">
        <v>124</v>
      </c>
      <c r="E258" s="134" t="s">
        <v>343</v>
      </c>
      <c r="F258" s="135" t="s">
        <v>344</v>
      </c>
      <c r="G258" s="136" t="s">
        <v>233</v>
      </c>
      <c r="H258" s="179"/>
      <c r="I258" s="138"/>
      <c r="J258" s="139">
        <f>ROUND(I258*H258,2)</f>
        <v>0</v>
      </c>
      <c r="K258" s="140"/>
      <c r="L258" s="31"/>
      <c r="M258" s="141" t="s">
        <v>1</v>
      </c>
      <c r="N258" s="142" t="s">
        <v>38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168</v>
      </c>
      <c r="AT258" s="145" t="s">
        <v>124</v>
      </c>
      <c r="AU258" s="145" t="s">
        <v>83</v>
      </c>
      <c r="AY258" s="16" t="s">
        <v>121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6" t="s">
        <v>81</v>
      </c>
      <c r="BK258" s="146">
        <f>ROUND(I258*H258,2)</f>
        <v>0</v>
      </c>
      <c r="BL258" s="16" t="s">
        <v>168</v>
      </c>
      <c r="BM258" s="145" t="s">
        <v>619</v>
      </c>
    </row>
    <row r="259" spans="2:65" s="11" customFormat="1" ht="22.9" customHeight="1">
      <c r="B259" s="120"/>
      <c r="D259" s="121" t="s">
        <v>72</v>
      </c>
      <c r="E259" s="130" t="s">
        <v>164</v>
      </c>
      <c r="F259" s="130" t="s">
        <v>165</v>
      </c>
      <c r="I259" s="123"/>
      <c r="J259" s="131">
        <f>BK259</f>
        <v>0</v>
      </c>
      <c r="L259" s="120"/>
      <c r="M259" s="125"/>
      <c r="P259" s="126">
        <f>SUM(P260:P291)</f>
        <v>0</v>
      </c>
      <c r="R259" s="126">
        <f>SUM(R260:R291)</f>
        <v>4.2513781900000005</v>
      </c>
      <c r="T259" s="127">
        <f>SUM(T260:T291)</f>
        <v>0</v>
      </c>
      <c r="AR259" s="121" t="s">
        <v>83</v>
      </c>
      <c r="AT259" s="128" t="s">
        <v>72</v>
      </c>
      <c r="AU259" s="128" t="s">
        <v>81</v>
      </c>
      <c r="AY259" s="121" t="s">
        <v>121</v>
      </c>
      <c r="BK259" s="129">
        <f>SUM(BK260:BK291)</f>
        <v>0</v>
      </c>
    </row>
    <row r="260" spans="2:65" s="1" customFormat="1" ht="37.9" customHeight="1">
      <c r="B260" s="132"/>
      <c r="C260" s="133" t="s">
        <v>620</v>
      </c>
      <c r="D260" s="133" t="s">
        <v>124</v>
      </c>
      <c r="E260" s="134" t="s">
        <v>621</v>
      </c>
      <c r="F260" s="135" t="s">
        <v>622</v>
      </c>
      <c r="G260" s="136" t="s">
        <v>127</v>
      </c>
      <c r="H260" s="137">
        <v>484.70100000000002</v>
      </c>
      <c r="I260" s="138"/>
      <c r="J260" s="139">
        <f>ROUND(I260*H260,2)</f>
        <v>0</v>
      </c>
      <c r="K260" s="140"/>
      <c r="L260" s="31"/>
      <c r="M260" s="141" t="s">
        <v>1</v>
      </c>
      <c r="N260" s="142" t="s">
        <v>38</v>
      </c>
      <c r="P260" s="143">
        <f>O260*H260</f>
        <v>0</v>
      </c>
      <c r="Q260" s="143">
        <v>2.7999999999999998E-4</v>
      </c>
      <c r="R260" s="143">
        <f>Q260*H260</f>
        <v>0.13571627999999999</v>
      </c>
      <c r="S260" s="143">
        <v>0</v>
      </c>
      <c r="T260" s="144">
        <f>S260*H260</f>
        <v>0</v>
      </c>
      <c r="AR260" s="145" t="s">
        <v>168</v>
      </c>
      <c r="AT260" s="145" t="s">
        <v>124</v>
      </c>
      <c r="AU260" s="145" t="s">
        <v>83</v>
      </c>
      <c r="AY260" s="16" t="s">
        <v>121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6" t="s">
        <v>81</v>
      </c>
      <c r="BK260" s="146">
        <f>ROUND(I260*H260,2)</f>
        <v>0</v>
      </c>
      <c r="BL260" s="16" t="s">
        <v>168</v>
      </c>
      <c r="BM260" s="145" t="s">
        <v>623</v>
      </c>
    </row>
    <row r="261" spans="2:65" s="13" customFormat="1" ht="11.25">
      <c r="B261" s="154"/>
      <c r="D261" s="148" t="s">
        <v>130</v>
      </c>
      <c r="E261" s="155" t="s">
        <v>1</v>
      </c>
      <c r="F261" s="156" t="s">
        <v>575</v>
      </c>
      <c r="H261" s="157">
        <v>214.72</v>
      </c>
      <c r="I261" s="158"/>
      <c r="L261" s="154"/>
      <c r="M261" s="159"/>
      <c r="T261" s="160"/>
      <c r="AT261" s="155" t="s">
        <v>130</v>
      </c>
      <c r="AU261" s="155" t="s">
        <v>83</v>
      </c>
      <c r="AV261" s="13" t="s">
        <v>83</v>
      </c>
      <c r="AW261" s="13" t="s">
        <v>30</v>
      </c>
      <c r="AX261" s="13" t="s">
        <v>73</v>
      </c>
      <c r="AY261" s="155" t="s">
        <v>121</v>
      </c>
    </row>
    <row r="262" spans="2:65" s="13" customFormat="1" ht="11.25">
      <c r="B262" s="154"/>
      <c r="D262" s="148" t="s">
        <v>130</v>
      </c>
      <c r="E262" s="155" t="s">
        <v>1</v>
      </c>
      <c r="F262" s="156" t="s">
        <v>598</v>
      </c>
      <c r="H262" s="157">
        <v>332.1</v>
      </c>
      <c r="I262" s="158"/>
      <c r="L262" s="154"/>
      <c r="M262" s="159"/>
      <c r="T262" s="160"/>
      <c r="AT262" s="155" t="s">
        <v>130</v>
      </c>
      <c r="AU262" s="155" t="s">
        <v>83</v>
      </c>
      <c r="AV262" s="13" t="s">
        <v>83</v>
      </c>
      <c r="AW262" s="13" t="s">
        <v>30</v>
      </c>
      <c r="AX262" s="13" t="s">
        <v>73</v>
      </c>
      <c r="AY262" s="155" t="s">
        <v>121</v>
      </c>
    </row>
    <row r="263" spans="2:65" s="13" customFormat="1" ht="11.25">
      <c r="B263" s="154"/>
      <c r="D263" s="148" t="s">
        <v>130</v>
      </c>
      <c r="E263" s="155" t="s">
        <v>1</v>
      </c>
      <c r="F263" s="156" t="s">
        <v>577</v>
      </c>
      <c r="H263" s="157">
        <v>-2.4750000000000001</v>
      </c>
      <c r="I263" s="158"/>
      <c r="L263" s="154"/>
      <c r="M263" s="159"/>
      <c r="T263" s="160"/>
      <c r="AT263" s="155" t="s">
        <v>130</v>
      </c>
      <c r="AU263" s="155" t="s">
        <v>83</v>
      </c>
      <c r="AV263" s="13" t="s">
        <v>83</v>
      </c>
      <c r="AW263" s="13" t="s">
        <v>30</v>
      </c>
      <c r="AX263" s="13" t="s">
        <v>73</v>
      </c>
      <c r="AY263" s="155" t="s">
        <v>121</v>
      </c>
    </row>
    <row r="264" spans="2:65" s="13" customFormat="1" ht="11.25">
      <c r="B264" s="154"/>
      <c r="D264" s="148" t="s">
        <v>130</v>
      </c>
      <c r="E264" s="155" t="s">
        <v>1</v>
      </c>
      <c r="F264" s="156" t="s">
        <v>578</v>
      </c>
      <c r="H264" s="157">
        <v>-9.36</v>
      </c>
      <c r="I264" s="158"/>
      <c r="L264" s="154"/>
      <c r="M264" s="159"/>
      <c r="T264" s="160"/>
      <c r="AT264" s="155" t="s">
        <v>130</v>
      </c>
      <c r="AU264" s="155" t="s">
        <v>83</v>
      </c>
      <c r="AV264" s="13" t="s">
        <v>83</v>
      </c>
      <c r="AW264" s="13" t="s">
        <v>30</v>
      </c>
      <c r="AX264" s="13" t="s">
        <v>73</v>
      </c>
      <c r="AY264" s="155" t="s">
        <v>121</v>
      </c>
    </row>
    <row r="265" spans="2:65" s="13" customFormat="1" ht="11.25">
      <c r="B265" s="154"/>
      <c r="D265" s="148" t="s">
        <v>130</v>
      </c>
      <c r="E265" s="155" t="s">
        <v>1</v>
      </c>
      <c r="F265" s="156" t="s">
        <v>579</v>
      </c>
      <c r="H265" s="157">
        <v>-4.3220000000000001</v>
      </c>
      <c r="I265" s="158"/>
      <c r="L265" s="154"/>
      <c r="M265" s="159"/>
      <c r="T265" s="160"/>
      <c r="AT265" s="155" t="s">
        <v>130</v>
      </c>
      <c r="AU265" s="155" t="s">
        <v>83</v>
      </c>
      <c r="AV265" s="13" t="s">
        <v>83</v>
      </c>
      <c r="AW265" s="13" t="s">
        <v>30</v>
      </c>
      <c r="AX265" s="13" t="s">
        <v>73</v>
      </c>
      <c r="AY265" s="155" t="s">
        <v>121</v>
      </c>
    </row>
    <row r="266" spans="2:65" s="13" customFormat="1" ht="11.25">
      <c r="B266" s="154"/>
      <c r="D266" s="148" t="s">
        <v>130</v>
      </c>
      <c r="E266" s="155" t="s">
        <v>1</v>
      </c>
      <c r="F266" s="156" t="s">
        <v>580</v>
      </c>
      <c r="H266" s="157">
        <v>-1.746</v>
      </c>
      <c r="I266" s="158"/>
      <c r="L266" s="154"/>
      <c r="M266" s="159"/>
      <c r="T266" s="160"/>
      <c r="AT266" s="155" t="s">
        <v>130</v>
      </c>
      <c r="AU266" s="155" t="s">
        <v>83</v>
      </c>
      <c r="AV266" s="13" t="s">
        <v>83</v>
      </c>
      <c r="AW266" s="13" t="s">
        <v>30</v>
      </c>
      <c r="AX266" s="13" t="s">
        <v>73</v>
      </c>
      <c r="AY266" s="155" t="s">
        <v>121</v>
      </c>
    </row>
    <row r="267" spans="2:65" s="13" customFormat="1" ht="11.25">
      <c r="B267" s="154"/>
      <c r="D267" s="148" t="s">
        <v>130</v>
      </c>
      <c r="E267" s="155" t="s">
        <v>1</v>
      </c>
      <c r="F267" s="156" t="s">
        <v>599</v>
      </c>
      <c r="H267" s="157">
        <v>-11.1</v>
      </c>
      <c r="I267" s="158"/>
      <c r="L267" s="154"/>
      <c r="M267" s="159"/>
      <c r="T267" s="160"/>
      <c r="AT267" s="155" t="s">
        <v>130</v>
      </c>
      <c r="AU267" s="155" t="s">
        <v>83</v>
      </c>
      <c r="AV267" s="13" t="s">
        <v>83</v>
      </c>
      <c r="AW267" s="13" t="s">
        <v>30</v>
      </c>
      <c r="AX267" s="13" t="s">
        <v>73</v>
      </c>
      <c r="AY267" s="155" t="s">
        <v>121</v>
      </c>
    </row>
    <row r="268" spans="2:65" s="13" customFormat="1" ht="11.25">
      <c r="B268" s="154"/>
      <c r="D268" s="148" t="s">
        <v>130</v>
      </c>
      <c r="E268" s="155" t="s">
        <v>1</v>
      </c>
      <c r="F268" s="156" t="s">
        <v>600</v>
      </c>
      <c r="H268" s="157">
        <v>-14</v>
      </c>
      <c r="I268" s="158"/>
      <c r="L268" s="154"/>
      <c r="M268" s="159"/>
      <c r="T268" s="160"/>
      <c r="AT268" s="155" t="s">
        <v>130</v>
      </c>
      <c r="AU268" s="155" t="s">
        <v>83</v>
      </c>
      <c r="AV268" s="13" t="s">
        <v>83</v>
      </c>
      <c r="AW268" s="13" t="s">
        <v>30</v>
      </c>
      <c r="AX268" s="13" t="s">
        <v>73</v>
      </c>
      <c r="AY268" s="155" t="s">
        <v>121</v>
      </c>
    </row>
    <row r="269" spans="2:65" s="13" customFormat="1" ht="11.25">
      <c r="B269" s="154"/>
      <c r="D269" s="148" t="s">
        <v>130</v>
      </c>
      <c r="E269" s="155" t="s">
        <v>1</v>
      </c>
      <c r="F269" s="156" t="s">
        <v>582</v>
      </c>
      <c r="H269" s="157">
        <v>-6.8159999999999998</v>
      </c>
      <c r="I269" s="158"/>
      <c r="L269" s="154"/>
      <c r="M269" s="159"/>
      <c r="T269" s="160"/>
      <c r="AT269" s="155" t="s">
        <v>130</v>
      </c>
      <c r="AU269" s="155" t="s">
        <v>83</v>
      </c>
      <c r="AV269" s="13" t="s">
        <v>83</v>
      </c>
      <c r="AW269" s="13" t="s">
        <v>30</v>
      </c>
      <c r="AX269" s="13" t="s">
        <v>73</v>
      </c>
      <c r="AY269" s="155" t="s">
        <v>121</v>
      </c>
    </row>
    <row r="270" spans="2:65" s="13" customFormat="1" ht="11.25">
      <c r="B270" s="154"/>
      <c r="D270" s="148" t="s">
        <v>130</v>
      </c>
      <c r="E270" s="155" t="s">
        <v>1</v>
      </c>
      <c r="F270" s="156" t="s">
        <v>583</v>
      </c>
      <c r="H270" s="157">
        <v>-2.2999999999999998</v>
      </c>
      <c r="I270" s="158"/>
      <c r="L270" s="154"/>
      <c r="M270" s="159"/>
      <c r="T270" s="160"/>
      <c r="AT270" s="155" t="s">
        <v>130</v>
      </c>
      <c r="AU270" s="155" t="s">
        <v>83</v>
      </c>
      <c r="AV270" s="13" t="s">
        <v>83</v>
      </c>
      <c r="AW270" s="13" t="s">
        <v>30</v>
      </c>
      <c r="AX270" s="13" t="s">
        <v>73</v>
      </c>
      <c r="AY270" s="155" t="s">
        <v>121</v>
      </c>
    </row>
    <row r="271" spans="2:65" s="13" customFormat="1" ht="11.25">
      <c r="B271" s="154"/>
      <c r="D271" s="148" t="s">
        <v>130</v>
      </c>
      <c r="E271" s="155" t="s">
        <v>1</v>
      </c>
      <c r="F271" s="156" t="s">
        <v>584</v>
      </c>
      <c r="H271" s="157">
        <v>-10</v>
      </c>
      <c r="I271" s="158"/>
      <c r="L271" s="154"/>
      <c r="M271" s="159"/>
      <c r="T271" s="160"/>
      <c r="AT271" s="155" t="s">
        <v>130</v>
      </c>
      <c r="AU271" s="155" t="s">
        <v>83</v>
      </c>
      <c r="AV271" s="13" t="s">
        <v>83</v>
      </c>
      <c r="AW271" s="13" t="s">
        <v>30</v>
      </c>
      <c r="AX271" s="13" t="s">
        <v>73</v>
      </c>
      <c r="AY271" s="155" t="s">
        <v>121</v>
      </c>
    </row>
    <row r="272" spans="2:65" s="14" customFormat="1" ht="11.25">
      <c r="B272" s="161"/>
      <c r="D272" s="148" t="s">
        <v>130</v>
      </c>
      <c r="E272" s="162" t="s">
        <v>1</v>
      </c>
      <c r="F272" s="163" t="s">
        <v>143</v>
      </c>
      <c r="H272" s="164">
        <v>484.70100000000002</v>
      </c>
      <c r="I272" s="165"/>
      <c r="L272" s="161"/>
      <c r="M272" s="166"/>
      <c r="T272" s="167"/>
      <c r="AT272" s="162" t="s">
        <v>130</v>
      </c>
      <c r="AU272" s="162" t="s">
        <v>83</v>
      </c>
      <c r="AV272" s="14" t="s">
        <v>128</v>
      </c>
      <c r="AW272" s="14" t="s">
        <v>30</v>
      </c>
      <c r="AX272" s="14" t="s">
        <v>81</v>
      </c>
      <c r="AY272" s="162" t="s">
        <v>121</v>
      </c>
    </row>
    <row r="273" spans="2:65" s="1" customFormat="1" ht="16.5" customHeight="1">
      <c r="B273" s="132"/>
      <c r="C273" s="168" t="s">
        <v>624</v>
      </c>
      <c r="D273" s="168" t="s">
        <v>172</v>
      </c>
      <c r="E273" s="169" t="s">
        <v>625</v>
      </c>
      <c r="F273" s="170" t="s">
        <v>626</v>
      </c>
      <c r="G273" s="171" t="s">
        <v>127</v>
      </c>
      <c r="H273" s="172">
        <v>549.16600000000005</v>
      </c>
      <c r="I273" s="173"/>
      <c r="J273" s="174">
        <f>ROUND(I273*H273,2)</f>
        <v>0</v>
      </c>
      <c r="K273" s="175"/>
      <c r="L273" s="176"/>
      <c r="M273" s="177" t="s">
        <v>1</v>
      </c>
      <c r="N273" s="178" t="s">
        <v>38</v>
      </c>
      <c r="P273" s="143">
        <f>O273*H273</f>
        <v>0</v>
      </c>
      <c r="Q273" s="143">
        <v>7.0000000000000001E-3</v>
      </c>
      <c r="R273" s="143">
        <f>Q273*H273</f>
        <v>3.8441620000000003</v>
      </c>
      <c r="S273" s="143">
        <v>0</v>
      </c>
      <c r="T273" s="144">
        <f>S273*H273</f>
        <v>0</v>
      </c>
      <c r="AR273" s="145" t="s">
        <v>175</v>
      </c>
      <c r="AT273" s="145" t="s">
        <v>172</v>
      </c>
      <c r="AU273" s="145" t="s">
        <v>83</v>
      </c>
      <c r="AY273" s="16" t="s">
        <v>121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6" t="s">
        <v>81</v>
      </c>
      <c r="BK273" s="146">
        <f>ROUND(I273*H273,2)</f>
        <v>0</v>
      </c>
      <c r="BL273" s="16" t="s">
        <v>168</v>
      </c>
      <c r="BM273" s="145" t="s">
        <v>627</v>
      </c>
    </row>
    <row r="274" spans="2:65" s="13" customFormat="1" ht="11.25">
      <c r="B274" s="154"/>
      <c r="D274" s="148" t="s">
        <v>130</v>
      </c>
      <c r="F274" s="156" t="s">
        <v>628</v>
      </c>
      <c r="H274" s="157">
        <v>549.16600000000005</v>
      </c>
      <c r="I274" s="158"/>
      <c r="L274" s="154"/>
      <c r="M274" s="159"/>
      <c r="T274" s="160"/>
      <c r="AT274" s="155" t="s">
        <v>130</v>
      </c>
      <c r="AU274" s="155" t="s">
        <v>83</v>
      </c>
      <c r="AV274" s="13" t="s">
        <v>83</v>
      </c>
      <c r="AW274" s="13" t="s">
        <v>3</v>
      </c>
      <c r="AX274" s="13" t="s">
        <v>81</v>
      </c>
      <c r="AY274" s="155" t="s">
        <v>121</v>
      </c>
    </row>
    <row r="275" spans="2:65" s="1" customFormat="1" ht="24.2" customHeight="1">
      <c r="B275" s="132"/>
      <c r="C275" s="133" t="s">
        <v>629</v>
      </c>
      <c r="D275" s="133" t="s">
        <v>124</v>
      </c>
      <c r="E275" s="134" t="s">
        <v>630</v>
      </c>
      <c r="F275" s="135" t="s">
        <v>631</v>
      </c>
      <c r="G275" s="136" t="s">
        <v>127</v>
      </c>
      <c r="H275" s="137">
        <v>484.70100000000002</v>
      </c>
      <c r="I275" s="138"/>
      <c r="J275" s="139">
        <f>ROUND(I275*H275,2)</f>
        <v>0</v>
      </c>
      <c r="K275" s="140"/>
      <c r="L275" s="31"/>
      <c r="M275" s="141" t="s">
        <v>1</v>
      </c>
      <c r="N275" s="142" t="s">
        <v>38</v>
      </c>
      <c r="P275" s="143">
        <f>O275*H275</f>
        <v>0</v>
      </c>
      <c r="Q275" s="143">
        <v>3.0000000000000001E-5</v>
      </c>
      <c r="R275" s="143">
        <f>Q275*H275</f>
        <v>1.4541030000000002E-2</v>
      </c>
      <c r="S275" s="143">
        <v>0</v>
      </c>
      <c r="T275" s="144">
        <f>S275*H275</f>
        <v>0</v>
      </c>
      <c r="AR275" s="145" t="s">
        <v>168</v>
      </c>
      <c r="AT275" s="145" t="s">
        <v>124</v>
      </c>
      <c r="AU275" s="145" t="s">
        <v>83</v>
      </c>
      <c r="AY275" s="16" t="s">
        <v>121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6" t="s">
        <v>81</v>
      </c>
      <c r="BK275" s="146">
        <f>ROUND(I275*H275,2)</f>
        <v>0</v>
      </c>
      <c r="BL275" s="16" t="s">
        <v>168</v>
      </c>
      <c r="BM275" s="145" t="s">
        <v>632</v>
      </c>
    </row>
    <row r="276" spans="2:65" s="1" customFormat="1" ht="16.5" customHeight="1">
      <c r="B276" s="132"/>
      <c r="C276" s="133" t="s">
        <v>633</v>
      </c>
      <c r="D276" s="133" t="s">
        <v>124</v>
      </c>
      <c r="E276" s="134" t="s">
        <v>634</v>
      </c>
      <c r="F276" s="135" t="s">
        <v>635</v>
      </c>
      <c r="G276" s="136" t="s">
        <v>146</v>
      </c>
      <c r="H276" s="137">
        <v>127.444</v>
      </c>
      <c r="I276" s="138"/>
      <c r="J276" s="139">
        <f>ROUND(I276*H276,2)</f>
        <v>0</v>
      </c>
      <c r="K276" s="140"/>
      <c r="L276" s="31"/>
      <c r="M276" s="141" t="s">
        <v>1</v>
      </c>
      <c r="N276" s="142" t="s">
        <v>38</v>
      </c>
      <c r="P276" s="143">
        <f>O276*H276</f>
        <v>0</v>
      </c>
      <c r="Q276" s="143">
        <v>2.0000000000000002E-5</v>
      </c>
      <c r="R276" s="143">
        <f>Q276*H276</f>
        <v>2.5488800000000003E-3</v>
      </c>
      <c r="S276" s="143">
        <v>0</v>
      </c>
      <c r="T276" s="144">
        <f>S276*H276</f>
        <v>0</v>
      </c>
      <c r="AR276" s="145" t="s">
        <v>168</v>
      </c>
      <c r="AT276" s="145" t="s">
        <v>124</v>
      </c>
      <c r="AU276" s="145" t="s">
        <v>83</v>
      </c>
      <c r="AY276" s="16" t="s">
        <v>121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6" t="s">
        <v>81</v>
      </c>
      <c r="BK276" s="146">
        <f>ROUND(I276*H276,2)</f>
        <v>0</v>
      </c>
      <c r="BL276" s="16" t="s">
        <v>168</v>
      </c>
      <c r="BM276" s="145" t="s">
        <v>636</v>
      </c>
    </row>
    <row r="277" spans="2:65" s="13" customFormat="1" ht="11.25">
      <c r="B277" s="154"/>
      <c r="D277" s="148" t="s">
        <v>130</v>
      </c>
      <c r="E277" s="155" t="s">
        <v>1</v>
      </c>
      <c r="F277" s="156" t="s">
        <v>637</v>
      </c>
      <c r="H277" s="157">
        <v>14.5</v>
      </c>
      <c r="I277" s="158"/>
      <c r="L277" s="154"/>
      <c r="M277" s="159"/>
      <c r="T277" s="160"/>
      <c r="AT277" s="155" t="s">
        <v>130</v>
      </c>
      <c r="AU277" s="155" t="s">
        <v>83</v>
      </c>
      <c r="AV277" s="13" t="s">
        <v>83</v>
      </c>
      <c r="AW277" s="13" t="s">
        <v>30</v>
      </c>
      <c r="AX277" s="13" t="s">
        <v>73</v>
      </c>
      <c r="AY277" s="155" t="s">
        <v>121</v>
      </c>
    </row>
    <row r="278" spans="2:65" s="13" customFormat="1" ht="11.25">
      <c r="B278" s="154"/>
      <c r="D278" s="148" t="s">
        <v>130</v>
      </c>
      <c r="E278" s="155" t="s">
        <v>1</v>
      </c>
      <c r="F278" s="156" t="s">
        <v>638</v>
      </c>
      <c r="H278" s="157">
        <v>21.3</v>
      </c>
      <c r="I278" s="158"/>
      <c r="L278" s="154"/>
      <c r="M278" s="159"/>
      <c r="T278" s="160"/>
      <c r="AT278" s="155" t="s">
        <v>130</v>
      </c>
      <c r="AU278" s="155" t="s">
        <v>83</v>
      </c>
      <c r="AV278" s="13" t="s">
        <v>83</v>
      </c>
      <c r="AW278" s="13" t="s">
        <v>30</v>
      </c>
      <c r="AX278" s="13" t="s">
        <v>73</v>
      </c>
      <c r="AY278" s="155" t="s">
        <v>121</v>
      </c>
    </row>
    <row r="279" spans="2:65" s="13" customFormat="1" ht="11.25">
      <c r="B279" s="154"/>
      <c r="D279" s="148" t="s">
        <v>130</v>
      </c>
      <c r="E279" s="155" t="s">
        <v>1</v>
      </c>
      <c r="F279" s="156" t="s">
        <v>639</v>
      </c>
      <c r="H279" s="157">
        <v>11.76</v>
      </c>
      <c r="I279" s="158"/>
      <c r="L279" s="154"/>
      <c r="M279" s="159"/>
      <c r="T279" s="160"/>
      <c r="AT279" s="155" t="s">
        <v>130</v>
      </c>
      <c r="AU279" s="155" t="s">
        <v>83</v>
      </c>
      <c r="AV279" s="13" t="s">
        <v>83</v>
      </c>
      <c r="AW279" s="13" t="s">
        <v>30</v>
      </c>
      <c r="AX279" s="13" t="s">
        <v>73</v>
      </c>
      <c r="AY279" s="155" t="s">
        <v>121</v>
      </c>
    </row>
    <row r="280" spans="2:65" s="13" customFormat="1" ht="11.25">
      <c r="B280" s="154"/>
      <c r="D280" s="148" t="s">
        <v>130</v>
      </c>
      <c r="E280" s="155" t="s">
        <v>1</v>
      </c>
      <c r="F280" s="156" t="s">
        <v>640</v>
      </c>
      <c r="H280" s="157">
        <v>5.3239999999999998</v>
      </c>
      <c r="I280" s="158"/>
      <c r="L280" s="154"/>
      <c r="M280" s="159"/>
      <c r="T280" s="160"/>
      <c r="AT280" s="155" t="s">
        <v>130</v>
      </c>
      <c r="AU280" s="155" t="s">
        <v>83</v>
      </c>
      <c r="AV280" s="13" t="s">
        <v>83</v>
      </c>
      <c r="AW280" s="13" t="s">
        <v>30</v>
      </c>
      <c r="AX280" s="13" t="s">
        <v>73</v>
      </c>
      <c r="AY280" s="155" t="s">
        <v>121</v>
      </c>
    </row>
    <row r="281" spans="2:65" s="13" customFormat="1" ht="11.25">
      <c r="B281" s="154"/>
      <c r="D281" s="148" t="s">
        <v>130</v>
      </c>
      <c r="E281" s="155" t="s">
        <v>1</v>
      </c>
      <c r="F281" s="156" t="s">
        <v>641</v>
      </c>
      <c r="H281" s="157">
        <v>30</v>
      </c>
      <c r="I281" s="158"/>
      <c r="L281" s="154"/>
      <c r="M281" s="159"/>
      <c r="T281" s="160"/>
      <c r="AT281" s="155" t="s">
        <v>130</v>
      </c>
      <c r="AU281" s="155" t="s">
        <v>83</v>
      </c>
      <c r="AV281" s="13" t="s">
        <v>83</v>
      </c>
      <c r="AW281" s="13" t="s">
        <v>30</v>
      </c>
      <c r="AX281" s="13" t="s">
        <v>73</v>
      </c>
      <c r="AY281" s="155" t="s">
        <v>121</v>
      </c>
    </row>
    <row r="282" spans="2:65" s="13" customFormat="1" ht="11.25">
      <c r="B282" s="154"/>
      <c r="D282" s="148" t="s">
        <v>130</v>
      </c>
      <c r="E282" s="155" t="s">
        <v>1</v>
      </c>
      <c r="F282" s="156" t="s">
        <v>642</v>
      </c>
      <c r="H282" s="157">
        <v>20.96</v>
      </c>
      <c r="I282" s="158"/>
      <c r="L282" s="154"/>
      <c r="M282" s="159"/>
      <c r="T282" s="160"/>
      <c r="AT282" s="155" t="s">
        <v>130</v>
      </c>
      <c r="AU282" s="155" t="s">
        <v>83</v>
      </c>
      <c r="AV282" s="13" t="s">
        <v>83</v>
      </c>
      <c r="AW282" s="13" t="s">
        <v>30</v>
      </c>
      <c r="AX282" s="13" t="s">
        <v>73</v>
      </c>
      <c r="AY282" s="155" t="s">
        <v>121</v>
      </c>
    </row>
    <row r="283" spans="2:65" s="13" customFormat="1" ht="11.25">
      <c r="B283" s="154"/>
      <c r="D283" s="148" t="s">
        <v>130</v>
      </c>
      <c r="E283" s="155" t="s">
        <v>1</v>
      </c>
      <c r="F283" s="156" t="s">
        <v>643</v>
      </c>
      <c r="H283" s="157">
        <v>5.6</v>
      </c>
      <c r="I283" s="158"/>
      <c r="L283" s="154"/>
      <c r="M283" s="159"/>
      <c r="T283" s="160"/>
      <c r="AT283" s="155" t="s">
        <v>130</v>
      </c>
      <c r="AU283" s="155" t="s">
        <v>83</v>
      </c>
      <c r="AV283" s="13" t="s">
        <v>83</v>
      </c>
      <c r="AW283" s="13" t="s">
        <v>30</v>
      </c>
      <c r="AX283" s="13" t="s">
        <v>73</v>
      </c>
      <c r="AY283" s="155" t="s">
        <v>121</v>
      </c>
    </row>
    <row r="284" spans="2:65" s="13" customFormat="1" ht="11.25">
      <c r="B284" s="154"/>
      <c r="D284" s="148" t="s">
        <v>130</v>
      </c>
      <c r="E284" s="155" t="s">
        <v>1</v>
      </c>
      <c r="F284" s="156" t="s">
        <v>644</v>
      </c>
      <c r="H284" s="157">
        <v>18</v>
      </c>
      <c r="I284" s="158"/>
      <c r="L284" s="154"/>
      <c r="M284" s="159"/>
      <c r="T284" s="160"/>
      <c r="AT284" s="155" t="s">
        <v>130</v>
      </c>
      <c r="AU284" s="155" t="s">
        <v>83</v>
      </c>
      <c r="AV284" s="13" t="s">
        <v>83</v>
      </c>
      <c r="AW284" s="13" t="s">
        <v>30</v>
      </c>
      <c r="AX284" s="13" t="s">
        <v>73</v>
      </c>
      <c r="AY284" s="155" t="s">
        <v>121</v>
      </c>
    </row>
    <row r="285" spans="2:65" s="14" customFormat="1" ht="11.25">
      <c r="B285" s="161"/>
      <c r="D285" s="148" t="s">
        <v>130</v>
      </c>
      <c r="E285" s="162" t="s">
        <v>1</v>
      </c>
      <c r="F285" s="163" t="s">
        <v>143</v>
      </c>
      <c r="H285" s="164">
        <v>127.44399999999999</v>
      </c>
      <c r="I285" s="165"/>
      <c r="L285" s="161"/>
      <c r="M285" s="166"/>
      <c r="T285" s="167"/>
      <c r="AT285" s="162" t="s">
        <v>130</v>
      </c>
      <c r="AU285" s="162" t="s">
        <v>83</v>
      </c>
      <c r="AV285" s="14" t="s">
        <v>128</v>
      </c>
      <c r="AW285" s="14" t="s">
        <v>30</v>
      </c>
      <c r="AX285" s="14" t="s">
        <v>81</v>
      </c>
      <c r="AY285" s="162" t="s">
        <v>121</v>
      </c>
    </row>
    <row r="286" spans="2:65" s="1" customFormat="1" ht="24.2" customHeight="1">
      <c r="B286" s="132"/>
      <c r="C286" s="168" t="s">
        <v>645</v>
      </c>
      <c r="D286" s="168" t="s">
        <v>172</v>
      </c>
      <c r="E286" s="169" t="s">
        <v>646</v>
      </c>
      <c r="F286" s="170" t="s">
        <v>647</v>
      </c>
      <c r="G286" s="171" t="s">
        <v>146</v>
      </c>
      <c r="H286" s="172">
        <v>137.63999999999999</v>
      </c>
      <c r="I286" s="173"/>
      <c r="J286" s="174">
        <f>ROUND(I286*H286,2)</f>
        <v>0</v>
      </c>
      <c r="K286" s="175"/>
      <c r="L286" s="176"/>
      <c r="M286" s="177" t="s">
        <v>1</v>
      </c>
      <c r="N286" s="178" t="s">
        <v>38</v>
      </c>
      <c r="P286" s="143">
        <f>O286*H286</f>
        <v>0</v>
      </c>
      <c r="Q286" s="143">
        <v>1.5E-3</v>
      </c>
      <c r="R286" s="143">
        <f>Q286*H286</f>
        <v>0.20645999999999998</v>
      </c>
      <c r="S286" s="143">
        <v>0</v>
      </c>
      <c r="T286" s="144">
        <f>S286*H286</f>
        <v>0</v>
      </c>
      <c r="AR286" s="145" t="s">
        <v>175</v>
      </c>
      <c r="AT286" s="145" t="s">
        <v>172</v>
      </c>
      <c r="AU286" s="145" t="s">
        <v>83</v>
      </c>
      <c r="AY286" s="16" t="s">
        <v>121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6" t="s">
        <v>81</v>
      </c>
      <c r="BK286" s="146">
        <f>ROUND(I286*H286,2)</f>
        <v>0</v>
      </c>
      <c r="BL286" s="16" t="s">
        <v>168</v>
      </c>
      <c r="BM286" s="145" t="s">
        <v>648</v>
      </c>
    </row>
    <row r="287" spans="2:65" s="13" customFormat="1" ht="11.25">
      <c r="B287" s="154"/>
      <c r="D287" s="148" t="s">
        <v>130</v>
      </c>
      <c r="F287" s="156" t="s">
        <v>649</v>
      </c>
      <c r="H287" s="157">
        <v>137.63999999999999</v>
      </c>
      <c r="I287" s="158"/>
      <c r="L287" s="154"/>
      <c r="M287" s="159"/>
      <c r="T287" s="160"/>
      <c r="AT287" s="155" t="s">
        <v>130</v>
      </c>
      <c r="AU287" s="155" t="s">
        <v>83</v>
      </c>
      <c r="AV287" s="13" t="s">
        <v>83</v>
      </c>
      <c r="AW287" s="13" t="s">
        <v>3</v>
      </c>
      <c r="AX287" s="13" t="s">
        <v>81</v>
      </c>
      <c r="AY287" s="155" t="s">
        <v>121</v>
      </c>
    </row>
    <row r="288" spans="2:65" s="1" customFormat="1" ht="24.2" customHeight="1">
      <c r="B288" s="132"/>
      <c r="C288" s="133" t="s">
        <v>650</v>
      </c>
      <c r="D288" s="133" t="s">
        <v>124</v>
      </c>
      <c r="E288" s="134" t="s">
        <v>651</v>
      </c>
      <c r="F288" s="135" t="s">
        <v>652</v>
      </c>
      <c r="G288" s="136" t="s">
        <v>146</v>
      </c>
      <c r="H288" s="137">
        <v>35</v>
      </c>
      <c r="I288" s="138"/>
      <c r="J288" s="139">
        <f>ROUND(I288*H288,2)</f>
        <v>0</v>
      </c>
      <c r="K288" s="140"/>
      <c r="L288" s="31"/>
      <c r="M288" s="141" t="s">
        <v>1</v>
      </c>
      <c r="N288" s="142" t="s">
        <v>38</v>
      </c>
      <c r="P288" s="143">
        <f>O288*H288</f>
        <v>0</v>
      </c>
      <c r="Q288" s="143">
        <v>2.0000000000000002E-5</v>
      </c>
      <c r="R288" s="143">
        <f>Q288*H288</f>
        <v>7.000000000000001E-4</v>
      </c>
      <c r="S288" s="143">
        <v>0</v>
      </c>
      <c r="T288" s="144">
        <f>S288*H288</f>
        <v>0</v>
      </c>
      <c r="AR288" s="145" t="s">
        <v>168</v>
      </c>
      <c r="AT288" s="145" t="s">
        <v>124</v>
      </c>
      <c r="AU288" s="145" t="s">
        <v>83</v>
      </c>
      <c r="AY288" s="16" t="s">
        <v>121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6" t="s">
        <v>81</v>
      </c>
      <c r="BK288" s="146">
        <f>ROUND(I288*H288,2)</f>
        <v>0</v>
      </c>
      <c r="BL288" s="16" t="s">
        <v>168</v>
      </c>
      <c r="BM288" s="145" t="s">
        <v>653</v>
      </c>
    </row>
    <row r="289" spans="2:65" s="1" customFormat="1" ht="24.2" customHeight="1">
      <c r="B289" s="132"/>
      <c r="C289" s="168" t="s">
        <v>654</v>
      </c>
      <c r="D289" s="168" t="s">
        <v>172</v>
      </c>
      <c r="E289" s="169" t="s">
        <v>655</v>
      </c>
      <c r="F289" s="170" t="s">
        <v>656</v>
      </c>
      <c r="G289" s="171" t="s">
        <v>146</v>
      </c>
      <c r="H289" s="172">
        <v>37.799999999999997</v>
      </c>
      <c r="I289" s="173"/>
      <c r="J289" s="174">
        <f>ROUND(I289*H289,2)</f>
        <v>0</v>
      </c>
      <c r="K289" s="175"/>
      <c r="L289" s="176"/>
      <c r="M289" s="177" t="s">
        <v>1</v>
      </c>
      <c r="N289" s="178" t="s">
        <v>38</v>
      </c>
      <c r="P289" s="143">
        <f>O289*H289</f>
        <v>0</v>
      </c>
      <c r="Q289" s="143">
        <v>1.25E-3</v>
      </c>
      <c r="R289" s="143">
        <f>Q289*H289</f>
        <v>4.725E-2</v>
      </c>
      <c r="S289" s="143">
        <v>0</v>
      </c>
      <c r="T289" s="144">
        <f>S289*H289</f>
        <v>0</v>
      </c>
      <c r="AR289" s="145" t="s">
        <v>175</v>
      </c>
      <c r="AT289" s="145" t="s">
        <v>172</v>
      </c>
      <c r="AU289" s="145" t="s">
        <v>83</v>
      </c>
      <c r="AY289" s="16" t="s">
        <v>121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6" t="s">
        <v>81</v>
      </c>
      <c r="BK289" s="146">
        <f>ROUND(I289*H289,2)</f>
        <v>0</v>
      </c>
      <c r="BL289" s="16" t="s">
        <v>168</v>
      </c>
      <c r="BM289" s="145" t="s">
        <v>657</v>
      </c>
    </row>
    <row r="290" spans="2:65" s="13" customFormat="1" ht="11.25">
      <c r="B290" s="154"/>
      <c r="D290" s="148" t="s">
        <v>130</v>
      </c>
      <c r="F290" s="156" t="s">
        <v>658</v>
      </c>
      <c r="H290" s="157">
        <v>37.799999999999997</v>
      </c>
      <c r="I290" s="158"/>
      <c r="L290" s="154"/>
      <c r="M290" s="159"/>
      <c r="T290" s="160"/>
      <c r="AT290" s="155" t="s">
        <v>130</v>
      </c>
      <c r="AU290" s="155" t="s">
        <v>83</v>
      </c>
      <c r="AV290" s="13" t="s">
        <v>83</v>
      </c>
      <c r="AW290" s="13" t="s">
        <v>3</v>
      </c>
      <c r="AX290" s="13" t="s">
        <v>81</v>
      </c>
      <c r="AY290" s="155" t="s">
        <v>121</v>
      </c>
    </row>
    <row r="291" spans="2:65" s="1" customFormat="1" ht="24.2" customHeight="1">
      <c r="B291" s="132"/>
      <c r="C291" s="133" t="s">
        <v>659</v>
      </c>
      <c r="D291" s="133" t="s">
        <v>124</v>
      </c>
      <c r="E291" s="134" t="s">
        <v>231</v>
      </c>
      <c r="F291" s="135" t="s">
        <v>232</v>
      </c>
      <c r="G291" s="136" t="s">
        <v>233</v>
      </c>
      <c r="H291" s="179"/>
      <c r="I291" s="138"/>
      <c r="J291" s="139">
        <f>ROUND(I291*H291,2)</f>
        <v>0</v>
      </c>
      <c r="K291" s="140"/>
      <c r="L291" s="31"/>
      <c r="M291" s="141" t="s">
        <v>1</v>
      </c>
      <c r="N291" s="142" t="s">
        <v>38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168</v>
      </c>
      <c r="AT291" s="145" t="s">
        <v>124</v>
      </c>
      <c r="AU291" s="145" t="s">
        <v>83</v>
      </c>
      <c r="AY291" s="16" t="s">
        <v>121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81</v>
      </c>
      <c r="BK291" s="146">
        <f>ROUND(I291*H291,2)</f>
        <v>0</v>
      </c>
      <c r="BL291" s="16" t="s">
        <v>168</v>
      </c>
      <c r="BM291" s="145" t="s">
        <v>660</v>
      </c>
    </row>
    <row r="292" spans="2:65" s="11" customFormat="1" ht="22.9" customHeight="1">
      <c r="B292" s="120"/>
      <c r="D292" s="121" t="s">
        <v>72</v>
      </c>
      <c r="E292" s="130" t="s">
        <v>661</v>
      </c>
      <c r="F292" s="130" t="s">
        <v>662</v>
      </c>
      <c r="I292" s="123"/>
      <c r="J292" s="131">
        <f>BK292</f>
        <v>0</v>
      </c>
      <c r="L292" s="120"/>
      <c r="M292" s="125"/>
      <c r="P292" s="126">
        <f>SUM(P293:P294)</f>
        <v>0</v>
      </c>
      <c r="R292" s="126">
        <f>SUM(R293:R294)</f>
        <v>4.6680300000000001E-2</v>
      </c>
      <c r="T292" s="127">
        <f>SUM(T293:T294)</f>
        <v>0</v>
      </c>
      <c r="AR292" s="121" t="s">
        <v>83</v>
      </c>
      <c r="AT292" s="128" t="s">
        <v>72</v>
      </c>
      <c r="AU292" s="128" t="s">
        <v>81</v>
      </c>
      <c r="AY292" s="121" t="s">
        <v>121</v>
      </c>
      <c r="BK292" s="129">
        <f>SUM(BK293:BK294)</f>
        <v>0</v>
      </c>
    </row>
    <row r="293" spans="2:65" s="1" customFormat="1" ht="24.2" customHeight="1">
      <c r="B293" s="132"/>
      <c r="C293" s="133" t="s">
        <v>663</v>
      </c>
      <c r="D293" s="133" t="s">
        <v>124</v>
      </c>
      <c r="E293" s="134" t="s">
        <v>664</v>
      </c>
      <c r="F293" s="135" t="s">
        <v>665</v>
      </c>
      <c r="G293" s="136" t="s">
        <v>127</v>
      </c>
      <c r="H293" s="137">
        <v>274.58999999999997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38</v>
      </c>
      <c r="P293" s="143">
        <f>O293*H293</f>
        <v>0</v>
      </c>
      <c r="Q293" s="143">
        <v>1.7000000000000001E-4</v>
      </c>
      <c r="R293" s="143">
        <f>Q293*H293</f>
        <v>4.6680300000000001E-2</v>
      </c>
      <c r="S293" s="143">
        <v>0</v>
      </c>
      <c r="T293" s="144">
        <f>S293*H293</f>
        <v>0</v>
      </c>
      <c r="AR293" s="145" t="s">
        <v>168</v>
      </c>
      <c r="AT293" s="145" t="s">
        <v>124</v>
      </c>
      <c r="AU293" s="145" t="s">
        <v>83</v>
      </c>
      <c r="AY293" s="16" t="s">
        <v>121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6" t="s">
        <v>81</v>
      </c>
      <c r="BK293" s="146">
        <f>ROUND(I293*H293,2)</f>
        <v>0</v>
      </c>
      <c r="BL293" s="16" t="s">
        <v>168</v>
      </c>
      <c r="BM293" s="145" t="s">
        <v>666</v>
      </c>
    </row>
    <row r="294" spans="2:65" s="13" customFormat="1" ht="11.25">
      <c r="B294" s="154"/>
      <c r="D294" s="148" t="s">
        <v>130</v>
      </c>
      <c r="E294" s="155" t="s">
        <v>1</v>
      </c>
      <c r="F294" s="156" t="s">
        <v>667</v>
      </c>
      <c r="H294" s="157">
        <v>274.58999999999997</v>
      </c>
      <c r="I294" s="158"/>
      <c r="L294" s="154"/>
      <c r="M294" s="185"/>
      <c r="N294" s="186"/>
      <c r="O294" s="186"/>
      <c r="P294" s="186"/>
      <c r="Q294" s="186"/>
      <c r="R294" s="186"/>
      <c r="S294" s="186"/>
      <c r="T294" s="187"/>
      <c r="AT294" s="155" t="s">
        <v>130</v>
      </c>
      <c r="AU294" s="155" t="s">
        <v>83</v>
      </c>
      <c r="AV294" s="13" t="s">
        <v>83</v>
      </c>
      <c r="AW294" s="13" t="s">
        <v>30</v>
      </c>
      <c r="AX294" s="13" t="s">
        <v>81</v>
      </c>
      <c r="AY294" s="155" t="s">
        <v>121</v>
      </c>
    </row>
    <row r="295" spans="2:65" s="1" customFormat="1" ht="6.95" customHeight="1">
      <c r="B295" s="43"/>
      <c r="C295" s="44"/>
      <c r="D295" s="44"/>
      <c r="E295" s="44"/>
      <c r="F295" s="44"/>
      <c r="G295" s="44"/>
      <c r="H295" s="44"/>
      <c r="I295" s="44"/>
      <c r="J295" s="44"/>
      <c r="K295" s="44"/>
      <c r="L295" s="31"/>
    </row>
  </sheetData>
  <autoFilter ref="C127:K294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7" t="str">
        <f>'Rekapitulace stavby'!K6</f>
        <v>REKONSTRUKCE HALY CHABAŘOVICE p.č. 976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668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29. 8. 2024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ROUND((SUM(BE118:BE122)),  2)</f>
        <v>0</v>
      </c>
      <c r="I33" s="91">
        <v>0.21</v>
      </c>
      <c r="J33" s="90">
        <f>ROUND(((SUM(BE118:BE122))*I33),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ROUND((SUM(BF118:BF122)),  2)</f>
        <v>0</v>
      </c>
      <c r="I34" s="91">
        <v>0.12</v>
      </c>
      <c r="J34" s="90">
        <f>ROUND(((SUM(BF118:BF122))*I34),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ROUND((SUM(BG118:BG122)),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ROUND((SUM(BH118:BH122)),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ROUND((SUM(BI118:BI122)),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7" t="str">
        <f>E7</f>
        <v>REKONSTRUKCE HALY CHABAŘOVICE p.č. 976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>04 - VRN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29. 8. 2024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J118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669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customHeight="1">
      <c r="B98" s="107"/>
      <c r="D98" s="108" t="s">
        <v>670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106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27" t="str">
        <f>E7</f>
        <v>REKONSTRUKCE HALY CHABAŘOVICE p.č. 976</v>
      </c>
      <c r="F108" s="228"/>
      <c r="G108" s="228"/>
      <c r="H108" s="228"/>
      <c r="L108" s="31"/>
    </row>
    <row r="109" spans="2:12" s="1" customFormat="1" ht="12" customHeight="1">
      <c r="B109" s="31"/>
      <c r="C109" s="26" t="s">
        <v>94</v>
      </c>
      <c r="L109" s="31"/>
    </row>
    <row r="110" spans="2:12" s="1" customFormat="1" ht="16.5" customHeight="1">
      <c r="B110" s="31"/>
      <c r="E110" s="188" t="str">
        <f>E9</f>
        <v>04 - VRN</v>
      </c>
      <c r="F110" s="229"/>
      <c r="G110" s="229"/>
      <c r="H110" s="229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 xml:space="preserve"> </v>
      </c>
      <c r="I112" s="26" t="s">
        <v>22</v>
      </c>
      <c r="J112" s="51" t="str">
        <f>IF(J12="","",J12)</f>
        <v>29. 8. 2024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 xml:space="preserve"> </v>
      </c>
      <c r="I114" s="26" t="s">
        <v>29</v>
      </c>
      <c r="J114" s="29" t="str">
        <f>E21</f>
        <v xml:space="preserve"> </v>
      </c>
      <c r="L114" s="31"/>
    </row>
    <row r="115" spans="2:65" s="1" customFormat="1" ht="15.2" customHeight="1">
      <c r="B115" s="31"/>
      <c r="C115" s="26" t="s">
        <v>27</v>
      </c>
      <c r="F115" s="24" t="str">
        <f>IF(E18="","",E18)</f>
        <v>Vyplň údaj</v>
      </c>
      <c r="I115" s="26" t="s">
        <v>31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107</v>
      </c>
      <c r="D117" s="113" t="s">
        <v>58</v>
      </c>
      <c r="E117" s="113" t="s">
        <v>54</v>
      </c>
      <c r="F117" s="113" t="s">
        <v>55</v>
      </c>
      <c r="G117" s="113" t="s">
        <v>108</v>
      </c>
      <c r="H117" s="113" t="s">
        <v>109</v>
      </c>
      <c r="I117" s="113" t="s">
        <v>110</v>
      </c>
      <c r="J117" s="114" t="s">
        <v>98</v>
      </c>
      <c r="K117" s="115" t="s">
        <v>111</v>
      </c>
      <c r="L117" s="111"/>
      <c r="M117" s="58" t="s">
        <v>1</v>
      </c>
      <c r="N117" s="59" t="s">
        <v>37</v>
      </c>
      <c r="O117" s="59" t="s">
        <v>112</v>
      </c>
      <c r="P117" s="59" t="s">
        <v>113</v>
      </c>
      <c r="Q117" s="59" t="s">
        <v>114</v>
      </c>
      <c r="R117" s="59" t="s">
        <v>115</v>
      </c>
      <c r="S117" s="59" t="s">
        <v>116</v>
      </c>
      <c r="T117" s="60" t="s">
        <v>117</v>
      </c>
    </row>
    <row r="118" spans="2:65" s="1" customFormat="1" ht="22.9" customHeight="1">
      <c r="B118" s="31"/>
      <c r="C118" s="63" t="s">
        <v>118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0</v>
      </c>
      <c r="S118" s="52"/>
      <c r="T118" s="118">
        <f>T119</f>
        <v>0</v>
      </c>
      <c r="AT118" s="16" t="s">
        <v>72</v>
      </c>
      <c r="AU118" s="16" t="s">
        <v>100</v>
      </c>
      <c r="BK118" s="119">
        <f>BK119</f>
        <v>0</v>
      </c>
    </row>
    <row r="119" spans="2:65" s="11" customFormat="1" ht="25.9" customHeight="1">
      <c r="B119" s="120"/>
      <c r="D119" s="121" t="s">
        <v>72</v>
      </c>
      <c r="E119" s="122" t="s">
        <v>91</v>
      </c>
      <c r="F119" s="122" t="s">
        <v>671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1" t="s">
        <v>171</v>
      </c>
      <c r="AT119" s="128" t="s">
        <v>72</v>
      </c>
      <c r="AU119" s="128" t="s">
        <v>73</v>
      </c>
      <c r="AY119" s="121" t="s">
        <v>121</v>
      </c>
      <c r="BK119" s="129">
        <f>BK120</f>
        <v>0</v>
      </c>
    </row>
    <row r="120" spans="2:65" s="11" customFormat="1" ht="22.9" customHeight="1">
      <c r="B120" s="120"/>
      <c r="D120" s="121" t="s">
        <v>72</v>
      </c>
      <c r="E120" s="130" t="s">
        <v>672</v>
      </c>
      <c r="F120" s="130" t="s">
        <v>673</v>
      </c>
      <c r="I120" s="123"/>
      <c r="J120" s="131">
        <f>BK120</f>
        <v>0</v>
      </c>
      <c r="L120" s="120"/>
      <c r="M120" s="125"/>
      <c r="P120" s="126">
        <f>SUM(P121:P122)</f>
        <v>0</v>
      </c>
      <c r="R120" s="126">
        <f>SUM(R121:R122)</f>
        <v>0</v>
      </c>
      <c r="T120" s="127">
        <f>SUM(T121:T122)</f>
        <v>0</v>
      </c>
      <c r="AR120" s="121" t="s">
        <v>171</v>
      </c>
      <c r="AT120" s="128" t="s">
        <v>72</v>
      </c>
      <c r="AU120" s="128" t="s">
        <v>81</v>
      </c>
      <c r="AY120" s="121" t="s">
        <v>121</v>
      </c>
      <c r="BK120" s="129">
        <f>SUM(BK121:BK122)</f>
        <v>0</v>
      </c>
    </row>
    <row r="121" spans="2:65" s="1" customFormat="1" ht="16.5" customHeight="1">
      <c r="B121" s="132"/>
      <c r="C121" s="133" t="s">
        <v>81</v>
      </c>
      <c r="D121" s="133" t="s">
        <v>124</v>
      </c>
      <c r="E121" s="134" t="s">
        <v>674</v>
      </c>
      <c r="F121" s="135" t="s">
        <v>673</v>
      </c>
      <c r="G121" s="136" t="s">
        <v>675</v>
      </c>
      <c r="H121" s="137">
        <v>1</v>
      </c>
      <c r="I121" s="138"/>
      <c r="J121" s="139">
        <f>ROUND(I121*H121,2)</f>
        <v>0</v>
      </c>
      <c r="K121" s="140"/>
      <c r="L121" s="31"/>
      <c r="M121" s="141" t="s">
        <v>1</v>
      </c>
      <c r="N121" s="142" t="s">
        <v>38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676</v>
      </c>
      <c r="AT121" s="145" t="s">
        <v>124</v>
      </c>
      <c r="AU121" s="145" t="s">
        <v>83</v>
      </c>
      <c r="AY121" s="16" t="s">
        <v>121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6" t="s">
        <v>81</v>
      </c>
      <c r="BK121" s="146">
        <f>ROUND(I121*H121,2)</f>
        <v>0</v>
      </c>
      <c r="BL121" s="16" t="s">
        <v>676</v>
      </c>
      <c r="BM121" s="145" t="s">
        <v>677</v>
      </c>
    </row>
    <row r="122" spans="2:65" s="13" customFormat="1" ht="11.25">
      <c r="B122" s="154"/>
      <c r="D122" s="148" t="s">
        <v>130</v>
      </c>
      <c r="E122" s="155" t="s">
        <v>1</v>
      </c>
      <c r="F122" s="156" t="s">
        <v>81</v>
      </c>
      <c r="H122" s="157">
        <v>1</v>
      </c>
      <c r="I122" s="158"/>
      <c r="L122" s="154"/>
      <c r="M122" s="185"/>
      <c r="N122" s="186"/>
      <c r="O122" s="186"/>
      <c r="P122" s="186"/>
      <c r="Q122" s="186"/>
      <c r="R122" s="186"/>
      <c r="S122" s="186"/>
      <c r="T122" s="187"/>
      <c r="AT122" s="155" t="s">
        <v>130</v>
      </c>
      <c r="AU122" s="155" t="s">
        <v>83</v>
      </c>
      <c r="AV122" s="13" t="s">
        <v>83</v>
      </c>
      <c r="AW122" s="13" t="s">
        <v>30</v>
      </c>
      <c r="AX122" s="13" t="s">
        <v>81</v>
      </c>
      <c r="AY122" s="155" t="s">
        <v>121</v>
      </c>
    </row>
    <row r="123" spans="2:65" s="1" customFormat="1" ht="6.95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31"/>
    </row>
  </sheetData>
  <autoFilter ref="C117:K122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Výplně otvorů </vt:lpstr>
      <vt:lpstr>02 - Střešní plášť</vt:lpstr>
      <vt:lpstr>03 - Obvodový plášť</vt:lpstr>
      <vt:lpstr>04 - VRN</vt:lpstr>
      <vt:lpstr>'01 - Výplně otvorů '!Názvy_tisku</vt:lpstr>
      <vt:lpstr>'02 - Střešní plášť'!Názvy_tisku</vt:lpstr>
      <vt:lpstr>'03 - Obvodový plášť'!Názvy_tisku</vt:lpstr>
      <vt:lpstr>'04 - VRN'!Názvy_tisku</vt:lpstr>
      <vt:lpstr>'Rekapitulace stavby'!Názvy_tisku</vt:lpstr>
      <vt:lpstr>'01 - Výplně otvorů '!Oblast_tisku</vt:lpstr>
      <vt:lpstr>'02 - Střešní plášť'!Oblast_tisku</vt:lpstr>
      <vt:lpstr>'03 - Obvodový plášť'!Oblast_tisku</vt:lpstr>
      <vt:lpstr>'04 -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THINKBOOK15\Stavební rozpočty</dc:creator>
  <cp:lastModifiedBy>tereza.kubakova@pgmc.cz</cp:lastModifiedBy>
  <dcterms:created xsi:type="dcterms:W3CDTF">2024-10-03T07:18:05Z</dcterms:created>
  <dcterms:modified xsi:type="dcterms:W3CDTF">2025-05-21T06:18:10Z</dcterms:modified>
</cp:coreProperties>
</file>